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X:\MSB\alle Kalkulationen\"/>
    </mc:Choice>
  </mc:AlternateContent>
  <xr:revisionPtr revIDLastSave="0" documentId="13_ncr:1_{7B4B7A36-CBA2-45F8-93BC-5888BDBA9DCF}" xr6:coauthVersionLast="47" xr6:coauthVersionMax="47" xr10:uidLastSave="{00000000-0000-0000-0000-000000000000}"/>
  <bookViews>
    <workbookView xWindow="30375" yWindow="330" windowWidth="26520" windowHeight="14310" xr2:uid="{00000000-000D-0000-FFFF-FFFF00000000}"/>
  </bookViews>
  <sheets>
    <sheet name="doppo Ambiente Boden" sheetId="2" r:id="rId1"/>
    <sheet name="doppo Ambiente Boden solido" sheetId="4" r:id="rId2"/>
  </sheets>
  <definedNames>
    <definedName name="_xlnm.Print_Area" localSheetId="0">'doppo Ambiente Boden'!$B$1:$K$45</definedName>
    <definedName name="_xlnm.Print_Area" localSheetId="1">'doppo Ambiente Boden solido'!$A$1:$J$46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28" i="2" l="1"/>
  <c r="H28" i="2"/>
  <c r="I28" i="2" s="1"/>
  <c r="K28" i="2" s="1"/>
  <c r="F28" i="4"/>
  <c r="G28" i="4" s="1"/>
  <c r="H28" i="4" s="1"/>
  <c r="J38" i="4"/>
  <c r="J33" i="4"/>
  <c r="J34" i="4"/>
  <c r="J35" i="4"/>
  <c r="J36" i="4"/>
  <c r="J32" i="4"/>
  <c r="K37" i="2"/>
  <c r="K32" i="2"/>
  <c r="K33" i="2"/>
  <c r="K34" i="2"/>
  <c r="K35" i="2"/>
  <c r="K31" i="2"/>
  <c r="F38" i="4"/>
  <c r="G38" i="4" s="1"/>
  <c r="H38" i="4" s="1"/>
  <c r="I38" i="4" s="1"/>
  <c r="F36" i="4"/>
  <c r="G36" i="4" s="1"/>
  <c r="H36" i="4" s="1"/>
  <c r="I36" i="4" s="1"/>
  <c r="F35" i="4"/>
  <c r="G35" i="4" s="1"/>
  <c r="H35" i="4" s="1"/>
  <c r="I35" i="4" s="1"/>
  <c r="F34" i="4"/>
  <c r="G34" i="4" s="1"/>
  <c r="H34" i="4" s="1"/>
  <c r="I34" i="4" s="1"/>
  <c r="F33" i="4"/>
  <c r="G33" i="4" s="1"/>
  <c r="H33" i="4" s="1"/>
  <c r="I33" i="4" s="1"/>
  <c r="F32" i="4"/>
  <c r="G32" i="4" s="1"/>
  <c r="H32" i="4" s="1"/>
  <c r="I32" i="4" s="1"/>
  <c r="F21" i="4"/>
  <c r="G21" i="4" s="1"/>
  <c r="H21" i="4" s="1"/>
  <c r="F19" i="4"/>
  <c r="G19" i="4" s="1"/>
  <c r="H19" i="4" s="1"/>
  <c r="J17" i="4"/>
  <c r="I17" i="4"/>
  <c r="F17" i="4"/>
  <c r="G17" i="4" s="1"/>
  <c r="H17" i="4" s="1"/>
  <c r="G14" i="4"/>
  <c r="I14" i="4" s="1"/>
  <c r="G12" i="4"/>
  <c r="I12" i="4" s="1"/>
  <c r="G11" i="4"/>
  <c r="I11" i="4" s="1"/>
  <c r="J28" i="2" l="1"/>
  <c r="J28" i="4"/>
  <c r="I28" i="4"/>
  <c r="H14" i="4"/>
  <c r="H12" i="4"/>
  <c r="J19" i="4"/>
  <c r="I19" i="4"/>
  <c r="J21" i="4"/>
  <c r="I21" i="4"/>
  <c r="H11" i="4"/>
  <c r="J14" i="4"/>
  <c r="J12" i="4" l="1"/>
  <c r="J11" i="4"/>
  <c r="G17" i="2" l="1"/>
  <c r="H17" i="2" s="1"/>
  <c r="I17" i="2" s="1"/>
  <c r="J17" i="2" s="1"/>
  <c r="G19" i="2"/>
  <c r="K17" i="2" l="1"/>
  <c r="F24" i="4" l="1"/>
  <c r="G24" i="4" s="1"/>
  <c r="H24" i="4" s="1"/>
  <c r="F25" i="4" s="1"/>
  <c r="J25" i="4" s="1"/>
  <c r="I25" i="4" s="1"/>
  <c r="J24" i="4" l="1"/>
  <c r="J42" i="4" s="1"/>
  <c r="I24" i="4"/>
  <c r="G31" i="2" l="1"/>
  <c r="H31" i="2" s="1"/>
  <c r="I31" i="2" s="1"/>
  <c r="J31" i="2" s="1"/>
  <c r="G37" i="2" l="1"/>
  <c r="H37" i="2" s="1"/>
  <c r="I37" i="2" s="1"/>
  <c r="J37" i="2" s="1"/>
  <c r="G35" i="2"/>
  <c r="H35" i="2" s="1"/>
  <c r="G34" i="2"/>
  <c r="H34" i="2" s="1"/>
  <c r="G33" i="2"/>
  <c r="H33" i="2" s="1"/>
  <c r="G32" i="2"/>
  <c r="H32" i="2" s="1"/>
  <c r="H14" i="2"/>
  <c r="J14" i="2" s="1"/>
  <c r="H12" i="2"/>
  <c r="I12" i="2" s="1"/>
  <c r="H11" i="2"/>
  <c r="J11" i="2" s="1"/>
  <c r="I32" i="2" l="1"/>
  <c r="J32" i="2" s="1"/>
  <c r="I33" i="2"/>
  <c r="J33" i="2" s="1"/>
  <c r="I34" i="2"/>
  <c r="J34" i="2" s="1"/>
  <c r="I35" i="2"/>
  <c r="J35" i="2" s="1"/>
  <c r="K12" i="2"/>
  <c r="I14" i="2"/>
  <c r="I11" i="2"/>
  <c r="J12" i="2"/>
  <c r="K14" i="2" l="1"/>
  <c r="K11" i="2"/>
  <c r="H19" i="2" l="1"/>
  <c r="I19" i="2" s="1"/>
  <c r="K19" i="2" l="1"/>
  <c r="J19" i="2"/>
  <c r="G24" i="2" l="1"/>
  <c r="H24" i="2" s="1"/>
  <c r="I24" i="2" s="1"/>
  <c r="G21" i="2"/>
  <c r="H21" i="2" s="1"/>
  <c r="I21" i="2" s="1"/>
  <c r="K21" i="2" s="1"/>
  <c r="G25" i="2" l="1"/>
  <c r="K25" i="2" s="1"/>
  <c r="J25" i="2" s="1"/>
  <c r="K24" i="2"/>
  <c r="K41" i="2" s="1"/>
  <c r="J21" i="2"/>
  <c r="J24" i="2"/>
</calcChain>
</file>

<file path=xl/sharedStrings.xml><?xml version="1.0" encoding="utf-8"?>
<sst xmlns="http://schemas.openxmlformats.org/spreadsheetml/2006/main" count="92" uniqueCount="47">
  <si>
    <t>Eingabefeld</t>
  </si>
  <si>
    <t>Art. Nr.</t>
  </si>
  <si>
    <t>Produkt Name</t>
  </si>
  <si>
    <t>Einheiten</t>
  </si>
  <si>
    <t>doppo Grundierharz gefüllt Komp. A+B</t>
  </si>
  <si>
    <t>doppo Quarzsand 0,4-0,9mm</t>
  </si>
  <si>
    <t>doppo Ambiente Boden (1mm) Boden Nr. 0 (weiß)</t>
  </si>
  <si>
    <t>x</t>
  </si>
  <si>
    <t>div.</t>
  </si>
  <si>
    <t>Liefermenge
in vollen Gebinden</t>
  </si>
  <si>
    <t>Gesamtgewicht ca.</t>
  </si>
  <si>
    <t>Gewicht
volle Gebinde</t>
  </si>
  <si>
    <t>Kunde</t>
  </si>
  <si>
    <t>für Fußbodenheizung</t>
  </si>
  <si>
    <t>Trennwandband weiß 10m Rolle/ 30x5mm 10 Rollen/ Karton</t>
  </si>
  <si>
    <t>doppo Wischpflege Antistat</t>
  </si>
  <si>
    <t>doppo Kraftreiniger</t>
  </si>
  <si>
    <t>doppo G-EX</t>
  </si>
  <si>
    <t>Verbrauch
ca. je m²</t>
  </si>
  <si>
    <t xml:space="preserve">Verbrauch variiert je nach Untergrund aufgerollt ca. 0,5kg /m² </t>
  </si>
  <si>
    <t>Gebinde-
einheit</t>
  </si>
  <si>
    <t>Gesamt-
verbrauch</t>
  </si>
  <si>
    <t>Doppo Ambiente Boden</t>
  </si>
  <si>
    <t>Verbrauch variiert je nach Untergrund ca. 1 - 1,5 kg /m²</t>
  </si>
  <si>
    <t>Trennwandband anthrazit 10m Rol./30x5mm</t>
  </si>
  <si>
    <t>Trennwandband anthrazit 10m Rol./30x8mm</t>
  </si>
  <si>
    <r>
      <t xml:space="preserve">doppo Einpflege </t>
    </r>
    <r>
      <rPr>
        <b/>
        <i/>
        <sz val="10"/>
        <rFont val="Source Sans Pro"/>
        <family val="2"/>
      </rPr>
      <t>matt</t>
    </r>
  </si>
  <si>
    <t>doppo Farbpulver -  pro Sack Ambiente Boden</t>
  </si>
  <si>
    <t>Preis für die jeweiligen Farbpulver für doppo Ambiente Boden auf Anfrage.</t>
  </si>
  <si>
    <t>IBOD Farbton</t>
  </si>
  <si>
    <t>Farbbezeichnung lt. unserer Kollektion</t>
  </si>
  <si>
    <t>Doppo Ambiente Boden Solido</t>
  </si>
  <si>
    <t>mind. 5mm</t>
  </si>
  <si>
    <t>mind. 3mm</t>
  </si>
  <si>
    <t>doppo Ambiente Boden solido (1mm) Nr. 0 (weiß)</t>
  </si>
  <si>
    <t>doppo Farbpulver -  pro Eimer Ambiente Boden solido</t>
  </si>
  <si>
    <r>
      <t xml:space="preserve">doppo Wischpflege </t>
    </r>
    <r>
      <rPr>
        <i/>
        <sz val="8"/>
        <rFont val="Source Sans Pro"/>
        <family val="2"/>
      </rPr>
      <t>für geölte Oberflächen</t>
    </r>
  </si>
  <si>
    <t>erhältlich in 1 l (206932) und 5 l (209815) Gebinden</t>
  </si>
  <si>
    <r>
      <t xml:space="preserve">doppo Einpflege </t>
    </r>
    <r>
      <rPr>
        <b/>
        <i/>
        <sz val="10"/>
        <rFont val="Source Sans Pro"/>
        <family val="2"/>
      </rPr>
      <t>glänzend</t>
    </r>
  </si>
  <si>
    <t>erhältlich in 1 l (207177) und 5 l (209816) Gebinden</t>
  </si>
  <si>
    <t>doppo Epoxidharz  ungefüllt</t>
  </si>
  <si>
    <r>
      <t xml:space="preserve">doppo Wischpflege Antistat </t>
    </r>
    <r>
      <rPr>
        <i/>
        <sz val="8"/>
        <rFont val="Source Sans Pro"/>
        <family val="2"/>
      </rPr>
      <t>für PU-versiegelte Oberflächen</t>
    </r>
  </si>
  <si>
    <t>3mm</t>
  </si>
  <si>
    <t>2-maliger Auftrag erforderlich, Verbrauch bei 2-maligem Auftrag ca. 0,3 kg /m²</t>
  </si>
  <si>
    <t>divers</t>
  </si>
  <si>
    <r>
      <t xml:space="preserve">doppo MineraFinish </t>
    </r>
    <r>
      <rPr>
        <sz val="10"/>
        <rFont val="Source Sans Pro"/>
        <family val="2"/>
      </rPr>
      <t>(seidenmatt und matt erhältlich)</t>
    </r>
  </si>
  <si>
    <r>
      <t>doppo MineraFinish</t>
    </r>
    <r>
      <rPr>
        <sz val="10"/>
        <rFont val="Source Sans Pro"/>
        <family val="2"/>
      </rPr>
      <t xml:space="preserve"> (seidenmatt und matt erhältlich)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</si>
</sst>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5">
    <numFmt numFmtId="44" formatCode="_-* #,##0.00\ &quot;€&quot;_-;\-* #,##0.00\ &quot;€&quot;_-;_-* &quot;-&quot;??\ &quot;€&quot;_-;_-@_-"/>
    <numFmt numFmtId="164" formatCode="0.00\ &quot;m²&quot;"/>
    <numFmt numFmtId="165" formatCode="0.000"/>
    <numFmt numFmtId="166" formatCode="0.00\ &quot;kg&quot;"/>
    <numFmt numFmtId="167" formatCode="0\ &quot;Gebinde á 15 kg&quot;"/>
    <numFmt numFmtId="168" formatCode="0\ &quot;kg&quot;"/>
    <numFmt numFmtId="169" formatCode="0.00\ &quot;L&quot;"/>
    <numFmt numFmtId="170" formatCode="#,##0.00\ [$€-1];[Red]\-#,##0.00\ [$€-1]"/>
    <numFmt numFmtId="171" formatCode="0.00\ &quot;lfm&quot;"/>
    <numFmt numFmtId="172" formatCode="0\ &quot;Rolle(n)&quot;"/>
    <numFmt numFmtId="173" formatCode="0\ &quot;Gebinde à 2,5L&quot;"/>
    <numFmt numFmtId="174" formatCode="0\ &quot;Gebinde á 25 kg&quot;"/>
    <numFmt numFmtId="175" formatCode="0\ &quot;Säcke á 25 kg&quot;"/>
    <numFmt numFmtId="176" formatCode="#,##0.00\ &quot;kg&quot;"/>
    <numFmt numFmtId="177" formatCode="#,##0.0000"/>
    <numFmt numFmtId="178" formatCode="0\ &quot;Gebinde à 2,5 kg&quot;"/>
    <numFmt numFmtId="179" formatCode="0.00\ &quot;mm&quot;"/>
    <numFmt numFmtId="180" formatCode="0.00\ \ &quot;gr&quot;"/>
    <numFmt numFmtId="181" formatCode="0\ &quot;Gebinde á 20 kg&quot;"/>
    <numFmt numFmtId="182" formatCode="0.000\ &quot;l&quot;"/>
    <numFmt numFmtId="183" formatCode="0\ &quot;Gebinde à 1 l&quot;"/>
    <numFmt numFmtId="184" formatCode="0\ &quot;l&quot;"/>
    <numFmt numFmtId="185" formatCode="0.00\ \ &quot;kg&quot;"/>
    <numFmt numFmtId="186" formatCode="0\ &quot;Gebinde à 5 l&quot;"/>
    <numFmt numFmtId="187" formatCode="0\ &quot;Gebinde à 5,00 kg&quot;"/>
  </numFmts>
  <fonts count="26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Source Sans Pro"/>
      <family val="2"/>
    </font>
    <font>
      <b/>
      <u/>
      <sz val="8"/>
      <name val="Source Sans Pro"/>
      <family val="2"/>
    </font>
    <font>
      <sz val="10"/>
      <name val="Source Sans Pro"/>
      <family val="2"/>
    </font>
    <font>
      <u/>
      <sz val="8"/>
      <name val="Source Sans Pro"/>
      <family val="2"/>
    </font>
    <font>
      <b/>
      <sz val="8"/>
      <name val="Source Sans Pro"/>
      <family val="2"/>
    </font>
    <font>
      <b/>
      <sz val="10"/>
      <name val="Source Sans Pro"/>
      <family val="2"/>
    </font>
    <font>
      <b/>
      <sz val="16"/>
      <name val="Source Sans Pro"/>
      <family val="2"/>
    </font>
    <font>
      <sz val="11"/>
      <color theme="1"/>
      <name val="Source Sans Pro"/>
      <family val="2"/>
    </font>
    <font>
      <b/>
      <sz val="12"/>
      <name val="Source Sans Pro"/>
      <family val="2"/>
    </font>
    <font>
      <sz val="12"/>
      <name val="Source Sans Pro"/>
      <family val="2"/>
    </font>
    <font>
      <sz val="10"/>
      <color theme="1"/>
      <name val="Source Sans Pro"/>
      <family val="2"/>
    </font>
    <font>
      <i/>
      <sz val="8"/>
      <name val="Source Sans Pro"/>
      <family val="2"/>
    </font>
    <font>
      <b/>
      <sz val="10"/>
      <color theme="0"/>
      <name val="Source Sans Pro"/>
      <family val="2"/>
    </font>
    <font>
      <sz val="12"/>
      <color theme="1"/>
      <name val="Source Sans Pro"/>
      <family val="2"/>
    </font>
    <font>
      <b/>
      <sz val="12"/>
      <color theme="0"/>
      <name val="Source Sans Pro"/>
      <family val="2"/>
    </font>
    <font>
      <b/>
      <sz val="32"/>
      <color rgb="FF5C999B"/>
      <name val="Bebas Neue"/>
      <family val="2"/>
    </font>
    <font>
      <b/>
      <sz val="12"/>
      <color theme="1"/>
      <name val="Source Sans Pro"/>
      <family val="2"/>
    </font>
    <font>
      <b/>
      <sz val="32"/>
      <color rgb="FF5C999B"/>
      <name val="Bebas Neue Bold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i/>
      <sz val="10"/>
      <name val="Source Sans Pro"/>
      <family val="2"/>
    </font>
    <font>
      <i/>
      <sz val="10"/>
      <color theme="1"/>
      <name val="Source Sans Pro"/>
      <family val="2"/>
    </font>
  </fonts>
  <fills count="7">
    <fill>
      <patternFill patternType="none"/>
    </fill>
    <fill>
      <patternFill patternType="gray125"/>
    </fill>
    <fill>
      <patternFill patternType="solid">
        <fgColor rgb="FF5C999B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A8CBCC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27">
    <xf numFmtId="0" fontId="0" fillId="0" borderId="0" xfId="0"/>
    <xf numFmtId="0" fontId="1" fillId="0" borderId="0" xfId="0" applyFont="1"/>
    <xf numFmtId="177" fontId="1" fillId="0" borderId="0" xfId="0" applyNumberFormat="1" applyFont="1"/>
    <xf numFmtId="0" fontId="2" fillId="0" borderId="0" xfId="0" applyFont="1"/>
    <xf numFmtId="0" fontId="4" fillId="0" borderId="0" xfId="0" applyFont="1" applyAlignment="1">
      <alignment horizontal="left"/>
    </xf>
    <xf numFmtId="0" fontId="4" fillId="0" borderId="0" xfId="0" applyFont="1"/>
    <xf numFmtId="0" fontId="6" fillId="0" borderId="3" xfId="0" applyFont="1" applyBorder="1" applyAlignment="1">
      <alignment horizontal="left"/>
    </xf>
    <xf numFmtId="166" fontId="6" fillId="0" borderId="3" xfId="0" applyNumberFormat="1" applyFont="1" applyBorder="1" applyAlignment="1">
      <alignment horizontal="right"/>
    </xf>
    <xf numFmtId="166" fontId="6" fillId="0" borderId="3" xfId="0" applyNumberFormat="1" applyFont="1" applyBorder="1"/>
    <xf numFmtId="165" fontId="6" fillId="0" borderId="3" xfId="0" applyNumberFormat="1" applyFont="1" applyBorder="1"/>
    <xf numFmtId="167" fontId="6" fillId="0" borderId="3" xfId="0" applyNumberFormat="1" applyFont="1" applyBorder="1"/>
    <xf numFmtId="168" fontId="6" fillId="0" borderId="3" xfId="0" applyNumberFormat="1" applyFont="1" applyBorder="1"/>
    <xf numFmtId="0" fontId="6" fillId="0" borderId="0" xfId="0" applyFont="1" applyAlignment="1">
      <alignment horizontal="left"/>
    </xf>
    <xf numFmtId="0" fontId="6" fillId="0" borderId="0" xfId="0" applyFont="1"/>
    <xf numFmtId="4" fontId="6" fillId="0" borderId="0" xfId="0" applyNumberFormat="1" applyFont="1" applyAlignment="1">
      <alignment horizontal="right"/>
    </xf>
    <xf numFmtId="4" fontId="6" fillId="0" borderId="0" xfId="0" applyNumberFormat="1" applyFont="1"/>
    <xf numFmtId="165" fontId="6" fillId="0" borderId="0" xfId="0" applyNumberFormat="1" applyFont="1"/>
    <xf numFmtId="170" fontId="6" fillId="0" borderId="0" xfId="0" applyNumberFormat="1" applyFont="1"/>
    <xf numFmtId="4" fontId="4" fillId="0" borderId="0" xfId="0" applyNumberFormat="1" applyFont="1"/>
    <xf numFmtId="0" fontId="11" fillId="0" borderId="0" xfId="0" applyFont="1"/>
    <xf numFmtId="0" fontId="4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165" fontId="4" fillId="0" borderId="0" xfId="0" applyNumberFormat="1" applyFont="1"/>
    <xf numFmtId="0" fontId="12" fillId="0" borderId="2" xfId="0" applyFont="1" applyBorder="1" applyAlignment="1">
      <alignment horizontal="center" vertical="center"/>
    </xf>
    <xf numFmtId="4" fontId="12" fillId="0" borderId="2" xfId="0" applyNumberFormat="1" applyFont="1" applyBorder="1" applyAlignment="1">
      <alignment horizontal="center" vertical="center" wrapText="1"/>
    </xf>
    <xf numFmtId="4" fontId="12" fillId="3" borderId="2" xfId="0" applyNumberFormat="1" applyFont="1" applyFill="1" applyBorder="1" applyAlignment="1">
      <alignment horizontal="center" vertical="center" wrapText="1"/>
    </xf>
    <xf numFmtId="165" fontId="12" fillId="0" borderId="2" xfId="0" applyNumberFormat="1" applyFont="1" applyBorder="1" applyAlignment="1">
      <alignment horizontal="center" vertical="center"/>
    </xf>
    <xf numFmtId="4" fontId="13" fillId="0" borderId="2" xfId="0" applyNumberFormat="1" applyFont="1" applyBorder="1" applyAlignment="1">
      <alignment horizontal="center" vertical="center"/>
    </xf>
    <xf numFmtId="166" fontId="6" fillId="3" borderId="3" xfId="0" applyNumberFormat="1" applyFont="1" applyFill="1" applyBorder="1"/>
    <xf numFmtId="166" fontId="6" fillId="3" borderId="3" xfId="0" applyNumberFormat="1" applyFont="1" applyFill="1" applyBorder="1" applyAlignment="1">
      <alignment horizontal="right"/>
    </xf>
    <xf numFmtId="0" fontId="14" fillId="0" borderId="0" xfId="0" applyFont="1"/>
    <xf numFmtId="0" fontId="6" fillId="0" borderId="0" xfId="0" applyFont="1" applyAlignment="1">
      <alignment horizontal="right"/>
    </xf>
    <xf numFmtId="0" fontId="12" fillId="0" borderId="2" xfId="0" applyFont="1" applyBorder="1" applyAlignment="1">
      <alignment horizontal="center" vertical="center" wrapText="1"/>
    </xf>
    <xf numFmtId="4" fontId="12" fillId="4" borderId="2" xfId="0" applyNumberFormat="1" applyFont="1" applyFill="1" applyBorder="1" applyAlignment="1">
      <alignment horizontal="center" vertical="center" wrapText="1"/>
    </xf>
    <xf numFmtId="165" fontId="10" fillId="0" borderId="0" xfId="0" applyNumberFormat="1" applyFont="1" applyAlignment="1">
      <alignment horizontal="right"/>
    </xf>
    <xf numFmtId="164" fontId="9" fillId="0" borderId="0" xfId="0" applyNumberFormat="1" applyFont="1"/>
    <xf numFmtId="0" fontId="17" fillId="0" borderId="0" xfId="0" applyFont="1"/>
    <xf numFmtId="4" fontId="13" fillId="0" borderId="0" xfId="0" applyNumberFormat="1" applyFont="1"/>
    <xf numFmtId="0" fontId="5" fillId="0" borderId="0" xfId="0" applyFont="1" applyAlignment="1">
      <alignment horizontal="center"/>
    </xf>
    <xf numFmtId="0" fontId="6" fillId="0" borderId="5" xfId="0" applyFont="1" applyBorder="1" applyAlignment="1">
      <alignment horizontal="left"/>
    </xf>
    <xf numFmtId="165" fontId="6" fillId="0" borderId="5" xfId="0" applyNumberFormat="1" applyFont="1" applyBorder="1"/>
    <xf numFmtId="0" fontId="8" fillId="0" borderId="0" xfId="0" applyFont="1" applyAlignment="1">
      <alignment horizontal="center" vertical="center"/>
    </xf>
    <xf numFmtId="4" fontId="8" fillId="0" borderId="0" xfId="0" applyNumberFormat="1" applyFont="1" applyAlignment="1">
      <alignment horizontal="center" vertical="center" wrapText="1"/>
    </xf>
    <xf numFmtId="165" fontId="8" fillId="0" borderId="0" xfId="0" applyNumberFormat="1" applyFont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4" fontId="8" fillId="0" borderId="0" xfId="0" applyNumberFormat="1" applyFont="1" applyAlignment="1">
      <alignment horizontal="center" vertical="center"/>
    </xf>
    <xf numFmtId="174" fontId="6" fillId="0" borderId="3" xfId="0" applyNumberFormat="1" applyFont="1" applyBorder="1"/>
    <xf numFmtId="175" fontId="6" fillId="0" borderId="3" xfId="0" applyNumberFormat="1" applyFont="1" applyBorder="1"/>
    <xf numFmtId="169" fontId="6" fillId="0" borderId="0" xfId="0" applyNumberFormat="1" applyFont="1" applyAlignment="1">
      <alignment horizontal="right"/>
    </xf>
    <xf numFmtId="176" fontId="6" fillId="3" borderId="0" xfId="0" applyNumberFormat="1" applyFont="1" applyFill="1"/>
    <xf numFmtId="166" fontId="6" fillId="0" borderId="5" xfId="0" applyNumberFormat="1" applyFont="1" applyBorder="1" applyAlignment="1">
      <alignment horizontal="right"/>
    </xf>
    <xf numFmtId="176" fontId="6" fillId="3" borderId="5" xfId="0" applyNumberFormat="1" applyFont="1" applyFill="1" applyBorder="1"/>
    <xf numFmtId="175" fontId="6" fillId="0" borderId="5" xfId="0" applyNumberFormat="1" applyFont="1" applyBorder="1"/>
    <xf numFmtId="0" fontId="6" fillId="5" borderId="4" xfId="0" applyFont="1" applyFill="1" applyBorder="1" applyAlignment="1">
      <alignment horizontal="left"/>
    </xf>
    <xf numFmtId="166" fontId="6" fillId="5" borderId="4" xfId="0" applyNumberFormat="1" applyFont="1" applyFill="1" applyBorder="1" applyAlignment="1">
      <alignment horizontal="right"/>
    </xf>
    <xf numFmtId="176" fontId="6" fillId="5" borderId="4" xfId="0" applyNumberFormat="1" applyFont="1" applyFill="1" applyBorder="1"/>
    <xf numFmtId="165" fontId="6" fillId="5" borderId="4" xfId="0" applyNumberFormat="1" applyFont="1" applyFill="1" applyBorder="1"/>
    <xf numFmtId="175" fontId="6" fillId="5" borderId="4" xfId="0" applyNumberFormat="1" applyFont="1" applyFill="1" applyBorder="1"/>
    <xf numFmtId="168" fontId="6" fillId="5" borderId="4" xfId="0" applyNumberFormat="1" applyFont="1" applyFill="1" applyBorder="1"/>
    <xf numFmtId="164" fontId="18" fillId="0" borderId="0" xfId="0" applyNumberFormat="1" applyFont="1"/>
    <xf numFmtId="0" fontId="16" fillId="0" borderId="3" xfId="0" applyFont="1" applyBorder="1" applyAlignment="1">
      <alignment horizontal="center" vertical="center"/>
    </xf>
    <xf numFmtId="0" fontId="15" fillId="0" borderId="4" xfId="0" applyFont="1" applyBorder="1" applyAlignment="1">
      <alignment horizontal="left" indent="1"/>
    </xf>
    <xf numFmtId="0" fontId="20" fillId="0" borderId="0" xfId="0" applyFont="1"/>
    <xf numFmtId="171" fontId="6" fillId="0" borderId="5" xfId="0" applyNumberFormat="1" applyFont="1" applyBorder="1" applyAlignment="1">
      <alignment horizontal="right"/>
    </xf>
    <xf numFmtId="165" fontId="6" fillId="0" borderId="5" xfId="0" applyNumberFormat="1" applyFont="1" applyBorder="1" applyAlignment="1">
      <alignment horizontal="right"/>
    </xf>
    <xf numFmtId="172" fontId="6" fillId="0" borderId="5" xfId="0" applyNumberFormat="1" applyFont="1" applyBorder="1"/>
    <xf numFmtId="166" fontId="6" fillId="4" borderId="0" xfId="0" applyNumberFormat="1" applyFont="1" applyFill="1" applyAlignment="1">
      <alignment horizontal="center"/>
    </xf>
    <xf numFmtId="0" fontId="19" fillId="0" borderId="0" xfId="0" applyFont="1"/>
    <xf numFmtId="0" fontId="16" fillId="5" borderId="4" xfId="0" applyFont="1" applyFill="1" applyBorder="1" applyAlignment="1">
      <alignment horizontal="center" vertical="center"/>
    </xf>
    <xf numFmtId="0" fontId="16" fillId="5" borderId="0" xfId="0" applyFont="1" applyFill="1" applyAlignment="1">
      <alignment horizontal="center" vertical="center"/>
    </xf>
    <xf numFmtId="0" fontId="9" fillId="0" borderId="3" xfId="0" applyFont="1" applyBorder="1"/>
    <xf numFmtId="0" fontId="9" fillId="0" borderId="5" xfId="0" applyFont="1" applyBorder="1"/>
    <xf numFmtId="0" fontId="16" fillId="2" borderId="3" xfId="0" applyFont="1" applyFill="1" applyBorder="1" applyAlignment="1" applyProtection="1">
      <alignment horizontal="center" vertical="center"/>
      <protection locked="0"/>
    </xf>
    <xf numFmtId="164" fontId="18" fillId="2" borderId="1" xfId="0" applyNumberFormat="1" applyFont="1" applyFill="1" applyBorder="1" applyAlignment="1" applyProtection="1">
      <alignment horizontal="center" vertical="center"/>
      <protection locked="0"/>
    </xf>
    <xf numFmtId="0" fontId="16" fillId="2" borderId="5" xfId="0" applyFont="1" applyFill="1" applyBorder="1" applyAlignment="1" applyProtection="1">
      <alignment horizontal="center" vertical="center"/>
      <protection locked="0"/>
    </xf>
    <xf numFmtId="179" fontId="18" fillId="2" borderId="1" xfId="0" applyNumberFormat="1" applyFont="1" applyFill="1" applyBorder="1" applyAlignment="1" applyProtection="1">
      <alignment horizontal="center" vertical="center"/>
      <protection locked="0"/>
    </xf>
    <xf numFmtId="165" fontId="12" fillId="0" borderId="0" xfId="0" applyNumberFormat="1" applyFont="1" applyAlignment="1">
      <alignment horizontal="left"/>
    </xf>
    <xf numFmtId="0" fontId="18" fillId="2" borderId="1" xfId="0" applyFont="1" applyFill="1" applyBorder="1" applyAlignment="1" applyProtection="1">
      <alignment vertical="center"/>
      <protection locked="0"/>
    </xf>
    <xf numFmtId="0" fontId="16" fillId="0" borderId="5" xfId="0" applyFont="1" applyBorder="1" applyAlignment="1">
      <alignment horizontal="center" vertical="center"/>
    </xf>
    <xf numFmtId="0" fontId="15" fillId="0" borderId="5" xfId="0" applyFont="1" applyBorder="1" applyAlignment="1">
      <alignment horizontal="left" indent="2"/>
    </xf>
    <xf numFmtId="173" fontId="6" fillId="0" borderId="5" xfId="0" applyNumberFormat="1" applyFont="1" applyBorder="1"/>
    <xf numFmtId="178" fontId="6" fillId="0" borderId="5" xfId="0" applyNumberFormat="1" applyFont="1" applyBorder="1"/>
    <xf numFmtId="166" fontId="6" fillId="0" borderId="5" xfId="0" applyNumberFormat="1" applyFont="1" applyBorder="1"/>
    <xf numFmtId="180" fontId="6" fillId="0" borderId="3" xfId="0" applyNumberFormat="1" applyFont="1" applyBorder="1" applyAlignment="1">
      <alignment horizontal="right"/>
    </xf>
    <xf numFmtId="176" fontId="6" fillId="3" borderId="3" xfId="0" applyNumberFormat="1" applyFont="1" applyFill="1" applyBorder="1" applyAlignment="1">
      <alignment horizontal="right" vertical="center" wrapText="1"/>
    </xf>
    <xf numFmtId="176" fontId="6" fillId="0" borderId="3" xfId="0" applyNumberFormat="1" applyFont="1" applyBorder="1" applyAlignment="1">
      <alignment horizontal="right" vertical="center" wrapText="1"/>
    </xf>
    <xf numFmtId="0" fontId="22" fillId="0" borderId="0" xfId="0" applyFont="1"/>
    <xf numFmtId="4" fontId="22" fillId="0" borderId="0" xfId="0" applyNumberFormat="1" applyFont="1"/>
    <xf numFmtId="0" fontId="23" fillId="0" borderId="0" xfId="0" applyFont="1"/>
    <xf numFmtId="181" fontId="6" fillId="0" borderId="3" xfId="0" applyNumberFormat="1" applyFont="1" applyBorder="1"/>
    <xf numFmtId="182" fontId="6" fillId="0" borderId="3" xfId="0" applyNumberFormat="1" applyFont="1" applyBorder="1" applyAlignment="1">
      <alignment horizontal="right"/>
    </xf>
    <xf numFmtId="182" fontId="6" fillId="3" borderId="3" xfId="0" applyNumberFormat="1" applyFont="1" applyFill="1" applyBorder="1" applyAlignment="1">
      <alignment horizontal="right"/>
    </xf>
    <xf numFmtId="183" fontId="6" fillId="0" borderId="3" xfId="0" applyNumberFormat="1" applyFont="1" applyBorder="1"/>
    <xf numFmtId="2" fontId="6" fillId="0" borderId="0" xfId="0" applyNumberFormat="1" applyFont="1"/>
    <xf numFmtId="184" fontId="6" fillId="0" borderId="3" xfId="0" applyNumberFormat="1" applyFont="1" applyBorder="1" applyAlignment="1">
      <alignment horizontal="right"/>
    </xf>
    <xf numFmtId="184" fontId="6" fillId="0" borderId="3" xfId="0" applyNumberFormat="1" applyFont="1" applyBorder="1"/>
    <xf numFmtId="0" fontId="11" fillId="0" borderId="0" xfId="0" applyFont="1" applyAlignment="1">
      <alignment horizontal="left" vertical="center"/>
    </xf>
    <xf numFmtId="185" fontId="16" fillId="2" borderId="3" xfId="0" applyNumberFormat="1" applyFont="1" applyFill="1" applyBorder="1" applyAlignment="1" applyProtection="1">
      <alignment horizontal="right" vertical="center"/>
      <protection locked="0"/>
    </xf>
    <xf numFmtId="186" fontId="6" fillId="0" borderId="3" xfId="0" applyNumberFormat="1" applyFont="1" applyBorder="1"/>
    <xf numFmtId="44" fontId="25" fillId="0" borderId="0" xfId="1" applyFont="1" applyBorder="1"/>
    <xf numFmtId="44" fontId="0" fillId="0" borderId="0" xfId="0" applyNumberFormat="1" applyAlignment="1">
      <alignment horizontal="right"/>
    </xf>
    <xf numFmtId="44" fontId="11" fillId="0" borderId="0" xfId="0" applyNumberFormat="1" applyFont="1" applyAlignment="1">
      <alignment horizontal="right"/>
    </xf>
    <xf numFmtId="44" fontId="9" fillId="0" borderId="0" xfId="0" applyNumberFormat="1" applyFont="1" applyAlignment="1">
      <alignment horizontal="right"/>
    </xf>
    <xf numFmtId="44" fontId="4" fillId="0" borderId="0" xfId="0" applyNumberFormat="1" applyFont="1" applyAlignment="1">
      <alignment horizontal="right"/>
    </xf>
    <xf numFmtId="175" fontId="6" fillId="0" borderId="4" xfId="0" applyNumberFormat="1" applyFont="1" applyBorder="1"/>
    <xf numFmtId="166" fontId="6" fillId="0" borderId="0" xfId="0" applyNumberFormat="1" applyFont="1" applyAlignment="1">
      <alignment horizontal="center"/>
    </xf>
    <xf numFmtId="171" fontId="6" fillId="4" borderId="5" xfId="0" applyNumberFormat="1" applyFont="1" applyFill="1" applyBorder="1" applyAlignment="1">
      <alignment horizontal="right"/>
    </xf>
    <xf numFmtId="172" fontId="6" fillId="6" borderId="3" xfId="0" applyNumberFormat="1" applyFont="1" applyFill="1" applyBorder="1" applyAlignment="1">
      <alignment horizontal="right"/>
    </xf>
    <xf numFmtId="168" fontId="6" fillId="6" borderId="3" xfId="0" applyNumberFormat="1" applyFont="1" applyFill="1" applyBorder="1"/>
    <xf numFmtId="166" fontId="6" fillId="6" borderId="3" xfId="0" applyNumberFormat="1" applyFont="1" applyFill="1" applyBorder="1"/>
    <xf numFmtId="168" fontId="6" fillId="6" borderId="5" xfId="0" applyNumberFormat="1" applyFont="1" applyFill="1" applyBorder="1"/>
    <xf numFmtId="184" fontId="6" fillId="6" borderId="3" xfId="0" applyNumberFormat="1" applyFont="1" applyFill="1" applyBorder="1"/>
    <xf numFmtId="172" fontId="6" fillId="6" borderId="5" xfId="0" applyNumberFormat="1" applyFont="1" applyFill="1" applyBorder="1"/>
    <xf numFmtId="181" fontId="6" fillId="5" borderId="3" xfId="0" applyNumberFormat="1" applyFont="1" applyFill="1" applyBorder="1"/>
    <xf numFmtId="4" fontId="8" fillId="5" borderId="0" xfId="0" applyNumberFormat="1" applyFont="1" applyFill="1" applyAlignment="1">
      <alignment horizontal="center" vertical="center"/>
    </xf>
    <xf numFmtId="174" fontId="6" fillId="5" borderId="3" xfId="0" applyNumberFormat="1" applyFont="1" applyFill="1" applyBorder="1"/>
    <xf numFmtId="175" fontId="6" fillId="5" borderId="3" xfId="0" applyNumberFormat="1" applyFont="1" applyFill="1" applyBorder="1"/>
    <xf numFmtId="0" fontId="6" fillId="5" borderId="3" xfId="0" applyFont="1" applyFill="1" applyBorder="1" applyAlignment="1">
      <alignment horizontal="left"/>
    </xf>
    <xf numFmtId="167" fontId="6" fillId="5" borderId="3" xfId="0" applyNumberFormat="1" applyFont="1" applyFill="1" applyBorder="1"/>
    <xf numFmtId="176" fontId="6" fillId="5" borderId="3" xfId="0" applyNumberFormat="1" applyFont="1" applyFill="1" applyBorder="1" applyAlignment="1">
      <alignment horizontal="right" vertical="center" wrapText="1"/>
    </xf>
    <xf numFmtId="4" fontId="6" fillId="5" borderId="0" xfId="0" applyNumberFormat="1" applyFont="1" applyFill="1"/>
    <xf numFmtId="183" fontId="6" fillId="5" borderId="3" xfId="0" applyNumberFormat="1" applyFont="1" applyFill="1" applyBorder="1"/>
    <xf numFmtId="186" fontId="6" fillId="5" borderId="3" xfId="0" applyNumberFormat="1" applyFont="1" applyFill="1" applyBorder="1"/>
    <xf numFmtId="0" fontId="11" fillId="0" borderId="0" xfId="0" applyFont="1" applyAlignment="1">
      <alignment horizontal="center" vertical="center"/>
    </xf>
    <xf numFmtId="187" fontId="6" fillId="0" borderId="3" xfId="0" applyNumberFormat="1" applyFont="1" applyBorder="1"/>
    <xf numFmtId="0" fontId="21" fillId="0" borderId="0" xfId="0" applyFont="1" applyAlignment="1">
      <alignment horizontal="left"/>
    </xf>
    <xf numFmtId="164" fontId="18" fillId="2" borderId="1" xfId="0" applyNumberFormat="1" applyFont="1" applyFill="1" applyBorder="1" applyAlignment="1" applyProtection="1">
      <alignment horizontal="center" vertical="center"/>
      <protection locked="0"/>
    </xf>
  </cellXfs>
  <cellStyles count="2">
    <cellStyle name="Standard" xfId="0" builtinId="0"/>
    <cellStyle name="Währung" xfId="1" builtinId="4"/>
  </cellStyles>
  <dxfs count="0"/>
  <tableStyles count="0" defaultTableStyle="TableStyleMedium9" defaultPivotStyle="PivotStyleLight16"/>
  <colors>
    <mruColors>
      <color rgb="FFA8CBCC"/>
      <color rgb="FF008000"/>
      <color rgb="FF0099CC"/>
      <color rgb="FF5C999B"/>
      <color rgb="FF5C0000"/>
      <color rgb="FF990000"/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41706</xdr:colOff>
      <xdr:row>0</xdr:row>
      <xdr:rowOff>33619</xdr:rowOff>
    </xdr:from>
    <xdr:to>
      <xdr:col>11</xdr:col>
      <xdr:colOff>42192</xdr:colOff>
      <xdr:row>5</xdr:row>
      <xdr:rowOff>1</xdr:rowOff>
    </xdr:to>
    <xdr:pic>
      <xdr:nvPicPr>
        <xdr:cNvPr id="5" name="Grafik 4" descr="IBOD LOGO TEST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39059" y="33619"/>
          <a:ext cx="972036" cy="91888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8087</xdr:colOff>
      <xdr:row>0</xdr:row>
      <xdr:rowOff>0</xdr:rowOff>
    </xdr:from>
    <xdr:to>
      <xdr:col>9</xdr:col>
      <xdr:colOff>1037833</xdr:colOff>
      <xdr:row>5</xdr:row>
      <xdr:rowOff>57741</xdr:rowOff>
    </xdr:to>
    <xdr:pic>
      <xdr:nvPicPr>
        <xdr:cNvPr id="2" name="Grafik 1" descr="IBOD LOGO TEST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2381" y="0"/>
          <a:ext cx="1039271" cy="101024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8000"/>
    <pageSetUpPr fitToPage="1"/>
  </sheetPr>
  <dimension ref="B1:Y49"/>
  <sheetViews>
    <sheetView tabSelected="1" topLeftCell="A10" zoomScaleNormal="100" zoomScaleSheetLayoutView="85" zoomScalePageLayoutView="85" workbookViewId="0">
      <selection activeCell="C31" sqref="C31"/>
    </sheetView>
  </sheetViews>
  <sheetFormatPr baseColWidth="10" defaultRowHeight="15" x14ac:dyDescent="0.25"/>
  <cols>
    <col min="1" max="1" width="17.7109375" customWidth="1"/>
    <col min="2" max="2" width="8.28515625" customWidth="1"/>
    <col min="3" max="3" width="5.42578125" customWidth="1"/>
    <col min="4" max="4" width="54" customWidth="1"/>
    <col min="5" max="6" width="17.42578125" customWidth="1"/>
    <col min="7" max="7" width="11.140625" bestFit="1" customWidth="1"/>
    <col min="8" max="8" width="10.42578125" hidden="1" customWidth="1"/>
    <col min="9" max="9" width="16.7109375" hidden="1" customWidth="1"/>
    <col min="10" max="10" width="19.5703125" hidden="1" customWidth="1"/>
    <col min="11" max="11" width="14.5703125" bestFit="1" customWidth="1"/>
    <col min="12" max="12" width="17.7109375" customWidth="1"/>
    <col min="13" max="13" width="35" style="100" customWidth="1"/>
    <col min="14" max="14" width="18.85546875" customWidth="1"/>
  </cols>
  <sheetData>
    <row r="1" spans="2:17" x14ac:dyDescent="0.25">
      <c r="B1" s="125" t="s">
        <v>22</v>
      </c>
      <c r="C1" s="125"/>
      <c r="D1" s="125"/>
    </row>
    <row r="2" spans="2:17" x14ac:dyDescent="0.25">
      <c r="B2" s="125"/>
      <c r="C2" s="125"/>
      <c r="D2" s="125"/>
    </row>
    <row r="3" spans="2:17" x14ac:dyDescent="0.25">
      <c r="B3" s="125"/>
      <c r="C3" s="125"/>
      <c r="D3" s="125"/>
    </row>
    <row r="4" spans="2:17" ht="15" customHeight="1" x14ac:dyDescent="0.8">
      <c r="B4" s="67"/>
      <c r="C4" s="67"/>
      <c r="D4" s="67"/>
      <c r="E4" s="19"/>
      <c r="F4" s="19"/>
      <c r="G4" s="19"/>
      <c r="H4" s="19"/>
      <c r="I4" s="19"/>
      <c r="J4" s="19"/>
      <c r="K4" s="19"/>
      <c r="L4" s="19"/>
      <c r="M4" s="101"/>
    </row>
    <row r="5" spans="2:17" ht="15" customHeight="1" x14ac:dyDescent="0.8">
      <c r="B5" s="67"/>
      <c r="C5" s="67"/>
      <c r="D5" s="67"/>
      <c r="E5" s="19"/>
      <c r="F5" s="19"/>
      <c r="G5" s="19"/>
      <c r="H5" s="19"/>
      <c r="I5" s="19"/>
      <c r="J5" s="19"/>
      <c r="K5" s="19"/>
      <c r="L5" s="19"/>
      <c r="M5" s="101"/>
    </row>
    <row r="6" spans="2:17" ht="21" customHeight="1" x14ac:dyDescent="0.8">
      <c r="B6" s="67"/>
      <c r="C6" s="67"/>
      <c r="D6" s="67"/>
      <c r="E6" s="19"/>
      <c r="F6" s="75">
        <v>1</v>
      </c>
      <c r="G6" t="s">
        <v>32</v>
      </c>
      <c r="H6" s="19"/>
      <c r="I6" s="96" t="s">
        <v>32</v>
      </c>
      <c r="J6" s="19"/>
      <c r="K6" s="19"/>
      <c r="M6" s="101"/>
    </row>
    <row r="7" spans="2:17" ht="21" x14ac:dyDescent="0.35">
      <c r="B7" s="19"/>
      <c r="C7" s="38"/>
      <c r="D7" s="5"/>
      <c r="E7" s="34" t="s">
        <v>0</v>
      </c>
      <c r="F7" s="73">
        <v>100</v>
      </c>
      <c r="G7" s="36"/>
      <c r="H7" s="37"/>
      <c r="I7" s="59"/>
      <c r="J7" s="126" t="s">
        <v>12</v>
      </c>
      <c r="K7" s="126"/>
      <c r="M7" s="102"/>
    </row>
    <row r="8" spans="2:17" x14ac:dyDescent="0.25">
      <c r="B8" s="4"/>
      <c r="C8" s="20"/>
      <c r="D8" s="21"/>
      <c r="E8" s="5"/>
      <c r="F8" s="5"/>
      <c r="G8" s="5"/>
      <c r="H8" s="22"/>
      <c r="I8" s="18"/>
      <c r="J8" s="5"/>
      <c r="K8" s="5"/>
      <c r="L8" s="5"/>
      <c r="M8" s="103"/>
      <c r="Q8" s="3"/>
    </row>
    <row r="9" spans="2:17" ht="31.5" x14ac:dyDescent="0.25">
      <c r="B9" s="23" t="s">
        <v>1</v>
      </c>
      <c r="C9" s="23"/>
      <c r="D9" s="23" t="s">
        <v>2</v>
      </c>
      <c r="E9" s="32" t="s">
        <v>20</v>
      </c>
      <c r="F9" s="24" t="s">
        <v>18</v>
      </c>
      <c r="G9" s="25" t="s">
        <v>21</v>
      </c>
      <c r="H9" s="26" t="s">
        <v>3</v>
      </c>
      <c r="I9" s="27"/>
      <c r="J9" s="33" t="s">
        <v>9</v>
      </c>
      <c r="K9" s="32" t="s">
        <v>11</v>
      </c>
      <c r="M9"/>
    </row>
    <row r="10" spans="2:17" x14ac:dyDescent="0.25">
      <c r="B10" s="41"/>
      <c r="C10" s="41"/>
      <c r="D10" s="41"/>
      <c r="E10" s="41"/>
      <c r="F10" s="42"/>
      <c r="G10" s="42"/>
      <c r="H10" s="43"/>
      <c r="I10" s="44"/>
      <c r="J10" s="45"/>
      <c r="K10" s="19"/>
      <c r="M10"/>
      <c r="O10" s="3"/>
    </row>
    <row r="11" spans="2:17" x14ac:dyDescent="0.25">
      <c r="B11" s="39">
        <v>204540</v>
      </c>
      <c r="C11" s="74">
        <v>1</v>
      </c>
      <c r="D11" s="71" t="s">
        <v>24</v>
      </c>
      <c r="E11" s="63">
        <v>10</v>
      </c>
      <c r="F11" s="64"/>
      <c r="G11" s="40"/>
      <c r="H11" s="40">
        <f>C11</f>
        <v>1</v>
      </c>
      <c r="I11" s="65">
        <f t="shared" ref="I11:I12" si="0">ROUNDUP(H11,0)</f>
        <v>1</v>
      </c>
      <c r="J11" s="107">
        <f>H11</f>
        <v>1</v>
      </c>
      <c r="K11" s="106">
        <f>E11*I11</f>
        <v>10</v>
      </c>
      <c r="M11"/>
    </row>
    <row r="12" spans="2:17" x14ac:dyDescent="0.25">
      <c r="B12" s="39">
        <v>209105</v>
      </c>
      <c r="C12" s="74">
        <v>2</v>
      </c>
      <c r="D12" s="71" t="s">
        <v>25</v>
      </c>
      <c r="E12" s="63">
        <v>10</v>
      </c>
      <c r="F12" s="64"/>
      <c r="G12" s="40"/>
      <c r="H12" s="40">
        <f>C12</f>
        <v>2</v>
      </c>
      <c r="I12" s="65">
        <f t="shared" si="0"/>
        <v>2</v>
      </c>
      <c r="J12" s="107">
        <f>H12</f>
        <v>2</v>
      </c>
      <c r="K12" s="106">
        <f>E12*I12</f>
        <v>20</v>
      </c>
      <c r="M12"/>
    </row>
    <row r="13" spans="2:17" x14ac:dyDescent="0.25">
      <c r="B13" s="39"/>
      <c r="C13" s="39"/>
      <c r="D13" s="99" t="s">
        <v>13</v>
      </c>
      <c r="E13" s="63"/>
      <c r="F13" s="63"/>
      <c r="G13" s="63"/>
      <c r="H13" s="40"/>
      <c r="I13" s="63"/>
      <c r="J13" s="63"/>
      <c r="K13" s="63"/>
      <c r="M13"/>
    </row>
    <row r="14" spans="2:17" x14ac:dyDescent="0.25">
      <c r="B14" s="39">
        <v>209256</v>
      </c>
      <c r="C14" s="74">
        <v>3</v>
      </c>
      <c r="D14" s="71" t="s">
        <v>14</v>
      </c>
      <c r="E14" s="63">
        <v>10</v>
      </c>
      <c r="F14" s="64"/>
      <c r="G14" s="40"/>
      <c r="H14" s="40">
        <f>C14</f>
        <v>3</v>
      </c>
      <c r="I14" s="65">
        <f t="shared" ref="I14" si="1">ROUNDUP(H14,0)</f>
        <v>3</v>
      </c>
      <c r="J14" s="107">
        <f>H14</f>
        <v>3</v>
      </c>
      <c r="K14" s="106">
        <f>E14*I14</f>
        <v>30</v>
      </c>
      <c r="M14"/>
    </row>
    <row r="15" spans="2:17" x14ac:dyDescent="0.25">
      <c r="B15" s="53"/>
      <c r="C15" s="68"/>
      <c r="D15" s="61"/>
      <c r="E15" s="54"/>
      <c r="F15" s="54"/>
      <c r="G15" s="55"/>
      <c r="H15" s="56"/>
      <c r="I15" s="57"/>
      <c r="J15" s="104"/>
      <c r="K15" s="58"/>
      <c r="M15"/>
    </row>
    <row r="16" spans="2:17" x14ac:dyDescent="0.25">
      <c r="B16" s="6"/>
      <c r="C16" s="6"/>
      <c r="D16" s="6"/>
      <c r="E16" s="6"/>
      <c r="F16" s="6"/>
      <c r="G16" s="6"/>
      <c r="H16" s="6"/>
      <c r="I16" s="6"/>
      <c r="J16" s="6"/>
      <c r="K16" s="6"/>
      <c r="M16"/>
    </row>
    <row r="17" spans="2:25" x14ac:dyDescent="0.25">
      <c r="B17" s="6">
        <v>204281</v>
      </c>
      <c r="C17" s="72" t="s">
        <v>7</v>
      </c>
      <c r="D17" s="70" t="s">
        <v>40</v>
      </c>
      <c r="E17" s="7">
        <v>20</v>
      </c>
      <c r="F17" s="7">
        <v>0.5</v>
      </c>
      <c r="G17" s="84">
        <f>SUM(F17*F7)</f>
        <v>50</v>
      </c>
      <c r="H17" s="9">
        <f>SUM(G17/E17)</f>
        <v>2.5</v>
      </c>
      <c r="I17" s="89">
        <f>ROUNDUP(H17,0)</f>
        <v>3</v>
      </c>
      <c r="J17" s="89">
        <f>IF(C17="x",I17,"")</f>
        <v>3</v>
      </c>
      <c r="K17" s="108">
        <f>IF(C17="x",E17*I17,"")</f>
        <v>60</v>
      </c>
      <c r="M17"/>
      <c r="O17" s="3"/>
    </row>
    <row r="18" spans="2:25" x14ac:dyDescent="0.25">
      <c r="B18" s="41"/>
      <c r="C18" s="41"/>
      <c r="D18" s="99" t="s">
        <v>19</v>
      </c>
      <c r="E18" s="41"/>
      <c r="F18" s="42"/>
      <c r="G18" s="42"/>
      <c r="H18" s="43"/>
      <c r="I18" s="44"/>
      <c r="J18" s="45"/>
      <c r="K18" s="19"/>
      <c r="M18"/>
      <c r="O18" s="3"/>
    </row>
    <row r="19" spans="2:25" x14ac:dyDescent="0.25">
      <c r="B19" s="6">
        <v>204055</v>
      </c>
      <c r="C19" s="72" t="s">
        <v>7</v>
      </c>
      <c r="D19" s="70" t="s">
        <v>4</v>
      </c>
      <c r="E19" s="7">
        <v>25</v>
      </c>
      <c r="F19" s="7">
        <v>1</v>
      </c>
      <c r="G19" s="28">
        <f>SUM(F7*F19)</f>
        <v>100</v>
      </c>
      <c r="H19" s="9">
        <f>SUM(G19/E19)</f>
        <v>4</v>
      </c>
      <c r="I19" s="46">
        <f>ROUNDUP(H19,0)</f>
        <v>4</v>
      </c>
      <c r="J19" s="46">
        <f>IF(C19="x",I19,"")</f>
        <v>4</v>
      </c>
      <c r="K19" s="108">
        <f>IF(C19="x",E19*I19,"")</f>
        <v>100</v>
      </c>
      <c r="M19"/>
    </row>
    <row r="20" spans="2:25" x14ac:dyDescent="0.25">
      <c r="B20" s="6"/>
      <c r="C20" s="60"/>
      <c r="D20" s="99" t="s">
        <v>23</v>
      </c>
      <c r="E20" s="7"/>
      <c r="F20" s="7"/>
      <c r="G20" s="8"/>
      <c r="H20" s="9"/>
      <c r="I20" s="46"/>
      <c r="J20" s="46"/>
      <c r="K20" s="11"/>
      <c r="M20"/>
    </row>
    <row r="21" spans="2:25" x14ac:dyDescent="0.25">
      <c r="B21" s="6">
        <v>200041</v>
      </c>
      <c r="C21" s="72" t="s">
        <v>7</v>
      </c>
      <c r="D21" s="70" t="s">
        <v>5</v>
      </c>
      <c r="E21" s="7">
        <v>25</v>
      </c>
      <c r="F21" s="7">
        <v>4</v>
      </c>
      <c r="G21" s="28">
        <f>SUM(F7*F21)</f>
        <v>400</v>
      </c>
      <c r="H21" s="9">
        <f>SUM(G21/E21)</f>
        <v>16</v>
      </c>
      <c r="I21" s="47">
        <f>ROUNDUP(H21,0)</f>
        <v>16</v>
      </c>
      <c r="J21" s="47">
        <f>IF(C21="x",I21,"")</f>
        <v>16</v>
      </c>
      <c r="K21" s="108">
        <f>IF(C21="x",E21*I21,"")</f>
        <v>400</v>
      </c>
      <c r="M21"/>
    </row>
    <row r="22" spans="2:25" x14ac:dyDescent="0.25">
      <c r="B22" s="53"/>
      <c r="C22" s="68"/>
      <c r="D22" s="61"/>
      <c r="E22" s="54"/>
      <c r="F22" s="54"/>
      <c r="G22" s="55"/>
      <c r="H22" s="56"/>
      <c r="I22" s="57"/>
      <c r="J22" s="104"/>
      <c r="K22" s="58"/>
      <c r="M22"/>
    </row>
    <row r="23" spans="2:25" x14ac:dyDescent="0.25">
      <c r="B23" s="6"/>
      <c r="C23" s="6"/>
      <c r="D23" s="6"/>
      <c r="E23" s="6"/>
      <c r="F23" s="6"/>
      <c r="G23" s="6"/>
      <c r="H23" s="6"/>
      <c r="I23" s="6"/>
      <c r="J23" s="6"/>
      <c r="K23" s="6"/>
      <c r="M23"/>
    </row>
    <row r="24" spans="2:25" x14ac:dyDescent="0.25">
      <c r="B24" s="39">
        <v>202060</v>
      </c>
      <c r="C24" s="72" t="s">
        <v>7</v>
      </c>
      <c r="D24" s="71" t="s">
        <v>6</v>
      </c>
      <c r="E24" s="50">
        <v>25</v>
      </c>
      <c r="F24" s="50">
        <v>1.9</v>
      </c>
      <c r="G24" s="51">
        <f>SUM(F7*F24*F6)</f>
        <v>190</v>
      </c>
      <c r="H24" s="40">
        <f>SUM(G24/E24)</f>
        <v>7.6</v>
      </c>
      <c r="I24" s="52">
        <f>ROUNDUP(H24,0)</f>
        <v>8</v>
      </c>
      <c r="J24" s="52">
        <f>IF(C24="x",I24,"")</f>
        <v>8</v>
      </c>
      <c r="K24" s="110">
        <f>IF(C24="x",E24*I24,"")</f>
        <v>200</v>
      </c>
      <c r="M24"/>
    </row>
    <row r="25" spans="2:25" s="88" customFormat="1" x14ac:dyDescent="0.25">
      <c r="B25" s="39" t="s">
        <v>8</v>
      </c>
      <c r="C25" s="72" t="s">
        <v>7</v>
      </c>
      <c r="D25" s="70" t="s">
        <v>27</v>
      </c>
      <c r="E25" s="83"/>
      <c r="F25" s="97">
        <v>0.99929999999999997</v>
      </c>
      <c r="G25" s="84">
        <f>SUM(F25*I24)</f>
        <v>7.9943999999999997</v>
      </c>
      <c r="H25" s="83"/>
      <c r="I25" s="85"/>
      <c r="J25" s="85">
        <f>K25</f>
        <v>7.9943999999999997</v>
      </c>
      <c r="K25" s="109">
        <f>IF(C25="x",G25,"")</f>
        <v>7.9943999999999997</v>
      </c>
      <c r="L25" s="86"/>
      <c r="M25" s="86"/>
      <c r="N25" s="86"/>
      <c r="O25" s="86"/>
      <c r="P25" s="86"/>
      <c r="Q25" s="87"/>
      <c r="R25" s="87"/>
      <c r="S25" s="86"/>
      <c r="T25" s="86"/>
      <c r="U25" s="86"/>
      <c r="V25" s="87"/>
      <c r="W25" s="86"/>
      <c r="X25" s="86"/>
      <c r="Y25" s="86"/>
    </row>
    <row r="26" spans="2:25" x14ac:dyDescent="0.25">
      <c r="B26" s="53"/>
      <c r="C26" s="68"/>
      <c r="D26" s="61"/>
      <c r="E26" s="54"/>
      <c r="F26" s="54"/>
      <c r="G26" s="55"/>
      <c r="H26" s="56"/>
      <c r="I26" s="57"/>
      <c r="J26" s="104"/>
      <c r="K26" s="58"/>
      <c r="M26"/>
    </row>
    <row r="27" spans="2:25" x14ac:dyDescent="0.25">
      <c r="B27" s="6"/>
      <c r="C27" s="6"/>
      <c r="D27" s="6"/>
      <c r="E27" s="6"/>
      <c r="F27" s="6"/>
      <c r="G27" s="6"/>
      <c r="H27" s="6"/>
      <c r="I27" s="6"/>
      <c r="J27" s="117"/>
      <c r="K27" s="6"/>
      <c r="M27"/>
    </row>
    <row r="28" spans="2:25" x14ac:dyDescent="0.25">
      <c r="B28" s="6" t="s">
        <v>44</v>
      </c>
      <c r="C28" s="72" t="s">
        <v>7</v>
      </c>
      <c r="D28" s="70" t="s">
        <v>45</v>
      </c>
      <c r="E28" s="7">
        <v>5</v>
      </c>
      <c r="F28" s="7">
        <v>0.3</v>
      </c>
      <c r="G28" s="29">
        <f>SUM(F7*F28)</f>
        <v>30</v>
      </c>
      <c r="H28" s="9">
        <f>SUM(G28/E28)</f>
        <v>6</v>
      </c>
      <c r="I28" s="124">
        <f>ROUNDUP(H28,0)</f>
        <v>6</v>
      </c>
      <c r="J28" s="124">
        <f t="shared" ref="J28" si="2">IF(C28="x",I28,"")</f>
        <v>6</v>
      </c>
      <c r="K28" s="109">
        <f>IF(C28="x",E28*I28,"")</f>
        <v>30</v>
      </c>
      <c r="M28"/>
    </row>
    <row r="29" spans="2:25" x14ac:dyDescent="0.25">
      <c r="B29" s="53"/>
      <c r="C29" s="68"/>
      <c r="D29" s="61"/>
      <c r="E29" s="54"/>
      <c r="F29" s="54"/>
      <c r="G29" s="55"/>
      <c r="H29" s="56"/>
      <c r="I29" s="57"/>
      <c r="J29" s="104"/>
      <c r="K29" s="58"/>
      <c r="M29"/>
    </row>
    <row r="30" spans="2:25" x14ac:dyDescent="0.25">
      <c r="B30" s="12"/>
      <c r="C30" s="69"/>
      <c r="D30" s="13"/>
      <c r="E30" s="31"/>
      <c r="F30" s="14"/>
      <c r="G30" s="15"/>
      <c r="H30" s="16"/>
      <c r="I30" s="15"/>
      <c r="J30" s="15"/>
      <c r="K30" s="17"/>
      <c r="M30"/>
    </row>
    <row r="31" spans="2:25" x14ac:dyDescent="0.25">
      <c r="B31" s="6">
        <v>203265</v>
      </c>
      <c r="C31" s="72">
        <v>5</v>
      </c>
      <c r="D31" s="70" t="s">
        <v>36</v>
      </c>
      <c r="E31" s="94">
        <v>1</v>
      </c>
      <c r="F31" s="90">
        <v>2E-3</v>
      </c>
      <c r="G31" s="91">
        <f>(F31*F7)</f>
        <v>0.2</v>
      </c>
      <c r="H31" s="9">
        <f>SUM(G31/E31)</f>
        <v>0.2</v>
      </c>
      <c r="I31" s="92">
        <f>ROUNDUP(H31,0)</f>
        <v>1</v>
      </c>
      <c r="J31" s="92">
        <f>I31</f>
        <v>1</v>
      </c>
      <c r="K31" s="111">
        <f>E31*C31</f>
        <v>5</v>
      </c>
      <c r="M31"/>
    </row>
    <row r="32" spans="2:25" x14ac:dyDescent="0.25">
      <c r="B32" s="6">
        <v>206930</v>
      </c>
      <c r="C32" s="72">
        <v>1</v>
      </c>
      <c r="D32" s="70" t="s">
        <v>41</v>
      </c>
      <c r="E32" s="94">
        <v>1</v>
      </c>
      <c r="F32" s="90">
        <v>2E-3</v>
      </c>
      <c r="G32" s="91">
        <f>(F32*F7)</f>
        <v>0.2</v>
      </c>
      <c r="H32" s="9">
        <f>SUM(G32/E32)</f>
        <v>0.2</v>
      </c>
      <c r="I32" s="92">
        <f t="shared" ref="I32:I37" si="3">ROUNDUP(H32,0)</f>
        <v>1</v>
      </c>
      <c r="J32" s="92">
        <f t="shared" ref="J32:J37" si="4">I32</f>
        <v>1</v>
      </c>
      <c r="K32" s="111">
        <f t="shared" ref="K32:K37" si="5">E32*C32</f>
        <v>1</v>
      </c>
      <c r="M32"/>
    </row>
    <row r="33" spans="2:13" x14ac:dyDescent="0.25">
      <c r="B33" s="6">
        <v>206927</v>
      </c>
      <c r="C33" s="72">
        <v>1</v>
      </c>
      <c r="D33" s="70" t="s">
        <v>16</v>
      </c>
      <c r="E33" s="94">
        <v>1</v>
      </c>
      <c r="F33" s="90">
        <v>1E-3</v>
      </c>
      <c r="G33" s="91">
        <f>(F33*F7)</f>
        <v>0.1</v>
      </c>
      <c r="H33" s="9">
        <f t="shared" ref="H33:H37" si="6">SUM(G33/E33)</f>
        <v>0.1</v>
      </c>
      <c r="I33" s="92">
        <f t="shared" si="3"/>
        <v>1</v>
      </c>
      <c r="J33" s="92">
        <f t="shared" si="4"/>
        <v>1</v>
      </c>
      <c r="K33" s="111">
        <f t="shared" si="5"/>
        <v>1</v>
      </c>
      <c r="M33"/>
    </row>
    <row r="34" spans="2:13" x14ac:dyDescent="0.25">
      <c r="B34" s="6">
        <v>206818</v>
      </c>
      <c r="C34" s="72">
        <v>1</v>
      </c>
      <c r="D34" s="70" t="s">
        <v>17</v>
      </c>
      <c r="E34" s="94">
        <v>1</v>
      </c>
      <c r="F34" s="90">
        <v>0.04</v>
      </c>
      <c r="G34" s="91">
        <f>(F34*F7)</f>
        <v>4</v>
      </c>
      <c r="H34" s="9">
        <f t="shared" si="6"/>
        <v>4</v>
      </c>
      <c r="I34" s="92">
        <f t="shared" si="3"/>
        <v>4</v>
      </c>
      <c r="J34" s="92">
        <f t="shared" si="4"/>
        <v>4</v>
      </c>
      <c r="K34" s="111">
        <f t="shared" si="5"/>
        <v>1</v>
      </c>
      <c r="M34"/>
    </row>
    <row r="35" spans="2:13" x14ac:dyDescent="0.25">
      <c r="B35" s="6">
        <v>209815</v>
      </c>
      <c r="C35" s="72">
        <v>1</v>
      </c>
      <c r="D35" s="70" t="s">
        <v>38</v>
      </c>
      <c r="E35" s="94">
        <v>5</v>
      </c>
      <c r="F35" s="90">
        <v>0.1</v>
      </c>
      <c r="G35" s="91">
        <f>(F35*F7)</f>
        <v>10</v>
      </c>
      <c r="H35" s="9">
        <f t="shared" si="6"/>
        <v>2</v>
      </c>
      <c r="I35" s="98">
        <f t="shared" si="3"/>
        <v>2</v>
      </c>
      <c r="J35" s="98">
        <f t="shared" si="4"/>
        <v>2</v>
      </c>
      <c r="K35" s="111">
        <f t="shared" si="5"/>
        <v>5</v>
      </c>
      <c r="M35"/>
    </row>
    <row r="36" spans="2:13" x14ac:dyDescent="0.25">
      <c r="B36" s="6"/>
      <c r="C36" s="39"/>
      <c r="D36" s="99" t="s">
        <v>37</v>
      </c>
      <c r="E36" s="94"/>
      <c r="F36" s="90"/>
      <c r="I36" s="92"/>
      <c r="J36" s="92"/>
      <c r="K36" s="92"/>
      <c r="M36"/>
    </row>
    <row r="37" spans="2:13" x14ac:dyDescent="0.25">
      <c r="B37" s="6">
        <v>209816</v>
      </c>
      <c r="C37" s="72">
        <v>1</v>
      </c>
      <c r="D37" s="70" t="s">
        <v>26</v>
      </c>
      <c r="E37" s="94">
        <v>5</v>
      </c>
      <c r="F37" s="90">
        <v>0.1</v>
      </c>
      <c r="G37" s="91">
        <f>(F37*F7)</f>
        <v>10</v>
      </c>
      <c r="H37" s="9">
        <f t="shared" si="6"/>
        <v>2</v>
      </c>
      <c r="I37" s="98">
        <f t="shared" si="3"/>
        <v>2</v>
      </c>
      <c r="J37" s="98">
        <f t="shared" si="4"/>
        <v>2</v>
      </c>
      <c r="K37" s="111">
        <f t="shared" si="5"/>
        <v>5</v>
      </c>
      <c r="M37"/>
    </row>
    <row r="38" spans="2:13" x14ac:dyDescent="0.25">
      <c r="B38" s="6"/>
      <c r="C38" s="39"/>
      <c r="D38" s="99" t="s">
        <v>39</v>
      </c>
      <c r="E38" s="94"/>
      <c r="F38" s="90"/>
      <c r="H38" s="9"/>
      <c r="I38" s="92"/>
      <c r="K38" s="95"/>
      <c r="M38"/>
    </row>
    <row r="39" spans="2:13" x14ac:dyDescent="0.25">
      <c r="B39" s="53"/>
      <c r="C39" s="68" t="s">
        <v>7</v>
      </c>
      <c r="D39" s="61"/>
      <c r="E39" s="54"/>
      <c r="F39" s="54"/>
      <c r="G39" s="55"/>
      <c r="H39" s="56"/>
      <c r="I39" s="57"/>
      <c r="J39" s="104"/>
      <c r="K39" s="58"/>
      <c r="M39"/>
    </row>
    <row r="40" spans="2:13" x14ac:dyDescent="0.25">
      <c r="B40" s="39"/>
      <c r="C40" s="78"/>
      <c r="D40" s="79"/>
      <c r="E40" s="50"/>
      <c r="F40" s="50"/>
      <c r="G40" s="50"/>
      <c r="H40" s="40"/>
      <c r="I40" s="80"/>
      <c r="J40" s="81"/>
      <c r="K40" s="82"/>
      <c r="M40"/>
    </row>
    <row r="41" spans="2:13" x14ac:dyDescent="0.25">
      <c r="B41" s="30"/>
      <c r="C41" s="30"/>
      <c r="D41" s="30"/>
      <c r="E41" s="30"/>
      <c r="F41" s="30"/>
      <c r="G41" s="30"/>
      <c r="H41" s="30"/>
      <c r="I41" s="30"/>
      <c r="J41" s="105" t="s">
        <v>10</v>
      </c>
      <c r="K41" s="93">
        <f>SUM(K17:K37)</f>
        <v>815.99440000000004</v>
      </c>
      <c r="M41"/>
    </row>
    <row r="42" spans="2:13" ht="15.75" x14ac:dyDescent="0.25">
      <c r="B42" s="30"/>
      <c r="C42" s="30"/>
      <c r="D42" s="62" t="s">
        <v>28</v>
      </c>
      <c r="E42" s="48"/>
      <c r="F42" s="30"/>
      <c r="G42" s="30"/>
      <c r="H42" s="30"/>
      <c r="I42" s="30"/>
      <c r="J42" s="31"/>
      <c r="K42" s="30"/>
      <c r="M42"/>
    </row>
    <row r="43" spans="2:13" x14ac:dyDescent="0.25">
      <c r="B43" s="30"/>
      <c r="C43" s="30"/>
      <c r="E43" s="30"/>
      <c r="F43" s="30"/>
      <c r="G43" s="30"/>
      <c r="H43" s="30"/>
      <c r="I43" s="30"/>
      <c r="J43" s="30"/>
      <c r="K43" s="30"/>
    </row>
    <row r="44" spans="2:13" ht="15.75" x14ac:dyDescent="0.25">
      <c r="D44" s="76" t="s">
        <v>29</v>
      </c>
    </row>
    <row r="45" spans="2:13" ht="15.75" x14ac:dyDescent="0.25">
      <c r="D45" s="77" t="s">
        <v>30</v>
      </c>
    </row>
    <row r="48" spans="2:13" x14ac:dyDescent="0.25">
      <c r="B48" s="2"/>
    </row>
    <row r="49" spans="2:2" x14ac:dyDescent="0.25">
      <c r="B49" s="2"/>
    </row>
  </sheetData>
  <sheetProtection algorithmName="SHA-512" hashValue="ihdB8sz0fZBm1CAZMOUaoiYDH6wy0owCkZnSdz18UIQyFjBAki2Ei/Hx0p1KUjyiI2okEybjBHPFghzdiVS9Sw==" saltValue="yKNbhAPfY7kvh0XKVnfNNA==" spinCount="100000" sheet="1" selectLockedCells="1"/>
  <mergeCells count="2">
    <mergeCell ref="B1:D3"/>
    <mergeCell ref="J7:K7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68" orientation="landscape" r:id="rId1"/>
  <headerFooter>
    <oddFooter>&amp;L&amp;"Source Sans Pro,Standard"&amp;8Irrtümer und Änderungen vorbehalten!&amp;C&amp;"Source Sans Pro,Standard"&amp;8Version 1124&amp;R&amp;"Source Sans Pro,Standard"&amp;8Diese Kalkulation dient als Berechnungstool und nicht als Angebot!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8000"/>
    <pageSetUpPr fitToPage="1"/>
  </sheetPr>
  <dimension ref="A1:P47"/>
  <sheetViews>
    <sheetView view="pageLayout" topLeftCell="A9" zoomScale="85" zoomScaleNormal="100" zoomScaleSheetLayoutView="85" zoomScalePageLayoutView="85" workbookViewId="0">
      <selection activeCell="B24" sqref="B24"/>
    </sheetView>
  </sheetViews>
  <sheetFormatPr baseColWidth="10" defaultRowHeight="15" x14ac:dyDescent="0.25"/>
  <cols>
    <col min="1" max="1" width="8.28515625" customWidth="1"/>
    <col min="2" max="2" width="5.42578125" customWidth="1"/>
    <col min="3" max="3" width="54" customWidth="1"/>
    <col min="4" max="5" width="17.42578125" customWidth="1"/>
    <col min="6" max="6" width="12" bestFit="1" customWidth="1"/>
    <col min="7" max="8" width="8.140625" hidden="1" customWidth="1"/>
    <col min="9" max="9" width="20.85546875" customWidth="1"/>
    <col min="10" max="10" width="15.5703125" bestFit="1" customWidth="1"/>
    <col min="11" max="12" width="17.42578125" customWidth="1"/>
    <col min="13" max="13" width="18.85546875" customWidth="1"/>
  </cols>
  <sheetData>
    <row r="1" spans="1:16" x14ac:dyDescent="0.25">
      <c r="A1" s="125" t="s">
        <v>31</v>
      </c>
      <c r="B1" s="125"/>
      <c r="C1" s="125"/>
    </row>
    <row r="2" spans="1:16" x14ac:dyDescent="0.25">
      <c r="A2" s="125"/>
      <c r="B2" s="125"/>
      <c r="C2" s="125"/>
    </row>
    <row r="3" spans="1:16" x14ac:dyDescent="0.25">
      <c r="A3" s="125"/>
      <c r="B3" s="125"/>
      <c r="C3" s="125"/>
    </row>
    <row r="4" spans="1:16" ht="15" customHeight="1" x14ac:dyDescent="0.6">
      <c r="A4" s="67"/>
      <c r="B4" s="67"/>
      <c r="C4" s="67"/>
      <c r="D4" s="19"/>
      <c r="E4" s="19"/>
      <c r="F4" s="19"/>
      <c r="G4" s="19"/>
      <c r="H4" s="19"/>
      <c r="I4" s="19"/>
      <c r="J4" s="19"/>
      <c r="K4" s="19"/>
      <c r="L4" s="19"/>
    </row>
    <row r="5" spans="1:16" ht="15" customHeight="1" x14ac:dyDescent="0.8">
      <c r="A5" s="67"/>
      <c r="B5" s="67"/>
      <c r="C5" s="67"/>
      <c r="D5" s="19"/>
      <c r="E5" s="19"/>
      <c r="F5" s="19"/>
      <c r="G5" s="19"/>
      <c r="H5" s="19"/>
      <c r="I5" s="19"/>
      <c r="J5" s="19"/>
      <c r="K5" s="19"/>
      <c r="L5" s="19"/>
    </row>
    <row r="6" spans="1:16" ht="21" customHeight="1" x14ac:dyDescent="0.8">
      <c r="A6" s="67"/>
      <c r="B6" s="67"/>
      <c r="C6" s="67"/>
      <c r="D6" s="19"/>
      <c r="E6" s="75">
        <v>5</v>
      </c>
      <c r="F6" s="123" t="s">
        <v>42</v>
      </c>
      <c r="G6" s="19"/>
      <c r="H6" s="96" t="s">
        <v>33</v>
      </c>
      <c r="I6" s="19"/>
      <c r="J6" s="19"/>
      <c r="L6" s="19"/>
    </row>
    <row r="7" spans="1:16" ht="21" x14ac:dyDescent="0.35">
      <c r="A7" s="19"/>
      <c r="B7" s="38"/>
      <c r="C7" s="5"/>
      <c r="D7" s="34" t="s">
        <v>0</v>
      </c>
      <c r="E7" s="73">
        <v>11</v>
      </c>
      <c r="F7" s="36"/>
      <c r="G7" s="37"/>
      <c r="H7" s="59"/>
      <c r="I7" s="126" t="s">
        <v>12</v>
      </c>
      <c r="J7" s="126"/>
      <c r="L7" s="35"/>
    </row>
    <row r="8" spans="1:16" x14ac:dyDescent="0.25">
      <c r="A8" s="4"/>
      <c r="B8" s="20"/>
      <c r="C8" s="21"/>
      <c r="D8" s="5"/>
      <c r="E8" s="5"/>
      <c r="F8" s="5"/>
      <c r="G8" s="22"/>
      <c r="H8" s="18"/>
      <c r="I8" s="5"/>
      <c r="J8" s="5"/>
      <c r="K8" s="5"/>
      <c r="L8" s="5"/>
      <c r="P8" s="3"/>
    </row>
    <row r="9" spans="1:16" ht="31.5" x14ac:dyDescent="0.25">
      <c r="A9" s="23" t="s">
        <v>1</v>
      </c>
      <c r="B9" s="23"/>
      <c r="C9" s="23" t="s">
        <v>2</v>
      </c>
      <c r="D9" s="32" t="s">
        <v>20</v>
      </c>
      <c r="E9" s="24" t="s">
        <v>18</v>
      </c>
      <c r="F9" s="25" t="s">
        <v>21</v>
      </c>
      <c r="G9" s="26" t="s">
        <v>3</v>
      </c>
      <c r="H9" s="27"/>
      <c r="I9" s="33" t="s">
        <v>9</v>
      </c>
      <c r="J9" s="32" t="s">
        <v>11</v>
      </c>
    </row>
    <row r="10" spans="1:16" x14ac:dyDescent="0.25">
      <c r="A10" s="41"/>
      <c r="B10" s="41"/>
      <c r="C10" s="41"/>
      <c r="D10" s="41"/>
      <c r="E10" s="42"/>
      <c r="F10" s="42"/>
      <c r="G10" s="43"/>
      <c r="H10" s="44"/>
      <c r="I10" s="45"/>
      <c r="J10" s="19"/>
      <c r="N10" s="3"/>
    </row>
    <row r="11" spans="1:16" x14ac:dyDescent="0.25">
      <c r="A11" s="39">
        <v>204540</v>
      </c>
      <c r="B11" s="74">
        <v>1</v>
      </c>
      <c r="C11" s="71" t="s">
        <v>24</v>
      </c>
      <c r="D11" s="63">
        <v>10</v>
      </c>
      <c r="E11" s="64"/>
      <c r="F11" s="40"/>
      <c r="G11" s="40">
        <f>B11</f>
        <v>1</v>
      </c>
      <c r="H11" s="65">
        <f t="shared" ref="H11:H12" si="0">ROUNDUP(G11,0)</f>
        <v>1</v>
      </c>
      <c r="I11" s="112">
        <f>G11</f>
        <v>1</v>
      </c>
      <c r="J11" s="63">
        <f>D11*H11</f>
        <v>10</v>
      </c>
    </row>
    <row r="12" spans="1:16" x14ac:dyDescent="0.25">
      <c r="A12" s="39">
        <v>209105</v>
      </c>
      <c r="B12" s="74">
        <v>2</v>
      </c>
      <c r="C12" s="71" t="s">
        <v>25</v>
      </c>
      <c r="D12" s="63">
        <v>10</v>
      </c>
      <c r="E12" s="64"/>
      <c r="F12" s="40"/>
      <c r="G12" s="40">
        <f>B12</f>
        <v>2</v>
      </c>
      <c r="H12" s="65">
        <f t="shared" si="0"/>
        <v>2</v>
      </c>
      <c r="I12" s="112">
        <f>G12</f>
        <v>2</v>
      </c>
      <c r="J12" s="63">
        <f>D12*H12</f>
        <v>20</v>
      </c>
    </row>
    <row r="13" spans="1:16" x14ac:dyDescent="0.25">
      <c r="A13" s="39"/>
      <c r="B13" s="39"/>
      <c r="C13" s="99" t="s">
        <v>13</v>
      </c>
      <c r="D13" s="63"/>
      <c r="E13" s="63"/>
      <c r="F13" s="63"/>
      <c r="G13" s="40"/>
      <c r="H13" s="63"/>
      <c r="I13" s="63"/>
      <c r="J13" s="63"/>
    </row>
    <row r="14" spans="1:16" x14ac:dyDescent="0.25">
      <c r="A14" s="39">
        <v>209256</v>
      </c>
      <c r="B14" s="74">
        <v>3</v>
      </c>
      <c r="C14" s="71" t="s">
        <v>14</v>
      </c>
      <c r="D14" s="63">
        <v>10</v>
      </c>
      <c r="E14" s="64"/>
      <c r="F14" s="40"/>
      <c r="G14" s="40">
        <f>B14</f>
        <v>3</v>
      </c>
      <c r="H14" s="65">
        <f t="shared" ref="H14" si="1">ROUNDUP(G14,0)</f>
        <v>3</v>
      </c>
      <c r="I14" s="112">
        <f>G14</f>
        <v>3</v>
      </c>
      <c r="J14" s="63">
        <f>D14*H14</f>
        <v>30</v>
      </c>
    </row>
    <row r="15" spans="1:16" x14ac:dyDescent="0.25">
      <c r="A15" s="53"/>
      <c r="B15" s="68"/>
      <c r="C15" s="61"/>
      <c r="D15" s="54"/>
      <c r="E15" s="54"/>
      <c r="F15" s="55"/>
      <c r="G15" s="56"/>
      <c r="H15" s="57"/>
      <c r="I15" s="57"/>
      <c r="J15" s="58"/>
    </row>
    <row r="16" spans="1:16" x14ac:dyDescent="0.25">
      <c r="A16" s="6"/>
      <c r="B16" s="6"/>
      <c r="C16" s="6"/>
      <c r="D16" s="6"/>
      <c r="E16" s="6"/>
      <c r="F16" s="6"/>
      <c r="G16" s="6"/>
      <c r="H16" s="6"/>
      <c r="I16" s="6"/>
      <c r="J16" s="6"/>
    </row>
    <row r="17" spans="1:14" x14ac:dyDescent="0.25">
      <c r="A17" s="6">
        <v>204281</v>
      </c>
      <c r="B17" s="72"/>
      <c r="C17" s="70" t="s">
        <v>40</v>
      </c>
      <c r="D17" s="7">
        <v>20</v>
      </c>
      <c r="E17" s="7">
        <v>0.5</v>
      </c>
      <c r="F17" s="84">
        <f>SUM(E17*E7)</f>
        <v>5.5</v>
      </c>
      <c r="G17" s="9">
        <f>SUM(F17/D17)</f>
        <v>0.27500000000000002</v>
      </c>
      <c r="H17" s="89">
        <f>ROUNDUP(G17,0)</f>
        <v>1</v>
      </c>
      <c r="I17" s="113" t="str">
        <f>IF(B17="x",H17,"")</f>
        <v/>
      </c>
      <c r="J17" s="108" t="str">
        <f>IF(B17="x",D17*H17,"")</f>
        <v/>
      </c>
      <c r="N17" s="3"/>
    </row>
    <row r="18" spans="1:14" x14ac:dyDescent="0.25">
      <c r="A18" s="41"/>
      <c r="B18" s="41"/>
      <c r="C18" s="99" t="s">
        <v>19</v>
      </c>
      <c r="D18" s="41"/>
      <c r="E18" s="42"/>
      <c r="F18" s="42"/>
      <c r="G18" s="43"/>
      <c r="H18" s="44"/>
      <c r="I18" s="114"/>
      <c r="J18" s="19"/>
      <c r="N18" s="3"/>
    </row>
    <row r="19" spans="1:14" x14ac:dyDescent="0.25">
      <c r="A19" s="6">
        <v>204055</v>
      </c>
      <c r="B19" s="72" t="s">
        <v>7</v>
      </c>
      <c r="C19" s="70" t="s">
        <v>4</v>
      </c>
      <c r="D19" s="7">
        <v>25</v>
      </c>
      <c r="E19" s="7">
        <v>1</v>
      </c>
      <c r="F19" s="28">
        <f>SUM(E7*E19)</f>
        <v>11</v>
      </c>
      <c r="G19" s="9">
        <f>SUM(F19/D19)</f>
        <v>0.44</v>
      </c>
      <c r="H19" s="46">
        <f>ROUNDUP(G19,0)</f>
        <v>1</v>
      </c>
      <c r="I19" s="115">
        <f>IF(B19="x",H19,"")</f>
        <v>1</v>
      </c>
      <c r="J19" s="108">
        <f>IF(B19="x",D19*H19,"")</f>
        <v>25</v>
      </c>
    </row>
    <row r="20" spans="1:14" x14ac:dyDescent="0.25">
      <c r="A20" s="6"/>
      <c r="B20" s="60"/>
      <c r="C20" s="99" t="s">
        <v>23</v>
      </c>
      <c r="D20" s="7"/>
      <c r="E20" s="7"/>
      <c r="F20" s="8"/>
      <c r="G20" s="9"/>
      <c r="H20" s="46"/>
      <c r="I20" s="115"/>
      <c r="J20" s="11"/>
    </row>
    <row r="21" spans="1:14" x14ac:dyDescent="0.25">
      <c r="A21" s="6">
        <v>200041</v>
      </c>
      <c r="B21" s="72" t="s">
        <v>7</v>
      </c>
      <c r="C21" s="70" t="s">
        <v>5</v>
      </c>
      <c r="D21" s="7">
        <v>25</v>
      </c>
      <c r="E21" s="7">
        <v>4</v>
      </c>
      <c r="F21" s="28">
        <f>SUM(E7*E21)</f>
        <v>44</v>
      </c>
      <c r="G21" s="9">
        <f>SUM(F21/D21)</f>
        <v>1.76</v>
      </c>
      <c r="H21" s="47">
        <f>ROUNDUP(G21,0)</f>
        <v>2</v>
      </c>
      <c r="I21" s="116">
        <f>IF(B21="x",H21,"")</f>
        <v>2</v>
      </c>
      <c r="J21" s="108">
        <f>IF(B21="x",D21*H21,"")</f>
        <v>50</v>
      </c>
    </row>
    <row r="22" spans="1:14" x14ac:dyDescent="0.25">
      <c r="A22" s="53"/>
      <c r="B22" s="68"/>
      <c r="C22" s="61"/>
      <c r="D22" s="54"/>
      <c r="E22" s="54"/>
      <c r="F22" s="55"/>
      <c r="G22" s="56"/>
      <c r="H22" s="57"/>
      <c r="I22" s="57"/>
      <c r="J22" s="58"/>
    </row>
    <row r="23" spans="1:14" x14ac:dyDescent="0.25">
      <c r="A23" s="6"/>
      <c r="B23" s="6"/>
      <c r="C23" s="6"/>
      <c r="D23" s="6"/>
      <c r="E23" s="6"/>
      <c r="F23" s="6"/>
      <c r="G23" s="6"/>
      <c r="H23" s="6"/>
      <c r="I23" s="117"/>
      <c r="J23" s="6"/>
    </row>
    <row r="24" spans="1:14" x14ac:dyDescent="0.25">
      <c r="A24" s="6">
        <v>204122</v>
      </c>
      <c r="B24" s="72" t="s">
        <v>7</v>
      </c>
      <c r="C24" s="70" t="s">
        <v>34</v>
      </c>
      <c r="D24" s="7">
        <v>15</v>
      </c>
      <c r="E24" s="7">
        <v>1.3</v>
      </c>
      <c r="F24" s="49">
        <f>SUM(E6*E24*E7)</f>
        <v>71.5</v>
      </c>
      <c r="G24" s="9">
        <f>SUM(F24/D24)</f>
        <v>4.7666666666666666</v>
      </c>
      <c r="H24" s="10">
        <f>ROUNDUP(G24,0)</f>
        <v>5</v>
      </c>
      <c r="I24" s="118">
        <f>IF(B24="x",H24,"")</f>
        <v>5</v>
      </c>
      <c r="J24" s="108">
        <f>IF(B24="x",D24*H24,"")</f>
        <v>75</v>
      </c>
    </row>
    <row r="25" spans="1:14" x14ac:dyDescent="0.25">
      <c r="A25" s="39" t="s">
        <v>8</v>
      </c>
      <c r="B25" s="72" t="s">
        <v>7</v>
      </c>
      <c r="C25" s="70" t="s">
        <v>35</v>
      </c>
      <c r="D25" s="83"/>
      <c r="E25" s="97">
        <v>0.5</v>
      </c>
      <c r="F25" s="84">
        <f>SUM(E25*H24)</f>
        <v>2.5</v>
      </c>
      <c r="G25" s="83"/>
      <c r="H25" s="85"/>
      <c r="I25" s="119">
        <f>J25</f>
        <v>2.5</v>
      </c>
      <c r="J25" s="109">
        <f>IF(B25="x",F25,"")</f>
        <v>2.5</v>
      </c>
    </row>
    <row r="26" spans="1:14" x14ac:dyDescent="0.25">
      <c r="A26" s="53"/>
      <c r="B26" s="68"/>
      <c r="C26" s="61"/>
      <c r="D26" s="54"/>
      <c r="E26" s="54"/>
      <c r="F26" s="55"/>
      <c r="G26" s="56"/>
      <c r="H26" s="57"/>
      <c r="I26" s="57"/>
      <c r="J26" s="58"/>
    </row>
    <row r="27" spans="1:14" x14ac:dyDescent="0.25">
      <c r="A27" s="6"/>
      <c r="B27" s="6"/>
      <c r="C27" s="6"/>
      <c r="D27" s="6"/>
      <c r="E27" s="6"/>
      <c r="F27" s="6"/>
      <c r="G27" s="6"/>
      <c r="H27" s="6"/>
      <c r="I27" s="117"/>
      <c r="J27" s="6"/>
    </row>
    <row r="28" spans="1:14" x14ac:dyDescent="0.25">
      <c r="A28" s="6" t="s">
        <v>44</v>
      </c>
      <c r="B28" s="72" t="s">
        <v>7</v>
      </c>
      <c r="C28" s="70" t="s">
        <v>46</v>
      </c>
      <c r="D28" s="7">
        <v>5</v>
      </c>
      <c r="E28" s="7">
        <v>0.3</v>
      </c>
      <c r="F28" s="29">
        <f>SUM(E7*E28)</f>
        <v>3.3</v>
      </c>
      <c r="G28" s="9">
        <f>SUM(F28/D28)</f>
        <v>0.65999999999999992</v>
      </c>
      <c r="H28" s="124">
        <f>ROUNDUP(G28,0)</f>
        <v>1</v>
      </c>
      <c r="I28" s="124">
        <f t="shared" ref="I28" si="2">IF(B28="x",H28,"")</f>
        <v>1</v>
      </c>
      <c r="J28" s="109">
        <f>IF(B28="x",D28*H28,"")</f>
        <v>5</v>
      </c>
    </row>
    <row r="29" spans="1:14" x14ac:dyDescent="0.25">
      <c r="A29" s="39"/>
      <c r="B29" s="39"/>
      <c r="C29" s="99" t="s">
        <v>43</v>
      </c>
      <c r="D29" s="63"/>
      <c r="E29" s="63"/>
      <c r="F29" s="63"/>
      <c r="G29" s="40"/>
      <c r="H29" s="63"/>
      <c r="I29" s="63"/>
      <c r="J29" s="63"/>
    </row>
    <row r="30" spans="1:14" x14ac:dyDescent="0.25">
      <c r="A30" s="53"/>
      <c r="B30" s="68"/>
      <c r="C30" s="61"/>
      <c r="D30" s="54"/>
      <c r="E30" s="54"/>
      <c r="F30" s="55"/>
      <c r="G30" s="56"/>
      <c r="H30" s="57"/>
      <c r="I30" s="57"/>
      <c r="J30" s="58"/>
    </row>
    <row r="31" spans="1:14" x14ac:dyDescent="0.25">
      <c r="A31" s="12"/>
      <c r="B31" s="69"/>
      <c r="C31" s="13"/>
      <c r="D31" s="31"/>
      <c r="E31" s="14"/>
      <c r="F31" s="15"/>
      <c r="G31" s="16"/>
      <c r="H31" s="15"/>
      <c r="I31" s="120"/>
      <c r="J31" s="17"/>
    </row>
    <row r="32" spans="1:14" x14ac:dyDescent="0.25">
      <c r="A32" s="6">
        <v>203265</v>
      </c>
      <c r="B32" s="72">
        <v>1</v>
      </c>
      <c r="C32" s="70" t="s">
        <v>36</v>
      </c>
      <c r="D32" s="94">
        <v>1</v>
      </c>
      <c r="E32" s="90">
        <v>2E-3</v>
      </c>
      <c r="F32" s="91">
        <f>(E32*E7)</f>
        <v>2.1999999999999999E-2</v>
      </c>
      <c r="G32" s="9">
        <f>SUM(F32/D32)</f>
        <v>2.1999999999999999E-2</v>
      </c>
      <c r="H32" s="92">
        <f>ROUNDUP(G32,0)</f>
        <v>1</v>
      </c>
      <c r="I32" s="121">
        <f>H32</f>
        <v>1</v>
      </c>
      <c r="J32" s="111">
        <f>B32*D32</f>
        <v>1</v>
      </c>
    </row>
    <row r="33" spans="1:10" x14ac:dyDescent="0.25">
      <c r="A33" s="6">
        <v>206930</v>
      </c>
      <c r="B33" s="72">
        <v>2</v>
      </c>
      <c r="C33" s="70" t="s">
        <v>15</v>
      </c>
      <c r="D33" s="94">
        <v>1</v>
      </c>
      <c r="E33" s="90">
        <v>2E-3</v>
      </c>
      <c r="F33" s="91">
        <f>(E33*E7)</f>
        <v>2.1999999999999999E-2</v>
      </c>
      <c r="G33" s="9">
        <f>SUM(F33/D33)</f>
        <v>2.1999999999999999E-2</v>
      </c>
      <c r="H33" s="92">
        <f t="shared" ref="H33:H38" si="3">ROUNDUP(G33,0)</f>
        <v>1</v>
      </c>
      <c r="I33" s="121">
        <f t="shared" ref="I33:I38" si="4">H33</f>
        <v>1</v>
      </c>
      <c r="J33" s="111">
        <f t="shared" ref="J33:J38" si="5">B33*D33</f>
        <v>2</v>
      </c>
    </row>
    <row r="34" spans="1:10" x14ac:dyDescent="0.25">
      <c r="A34" s="6">
        <v>206927</v>
      </c>
      <c r="B34" s="72">
        <v>3</v>
      </c>
      <c r="C34" s="70" t="s">
        <v>16</v>
      </c>
      <c r="D34" s="94">
        <v>1</v>
      </c>
      <c r="E34" s="90">
        <v>1E-3</v>
      </c>
      <c r="F34" s="91">
        <f>(E34*E7)</f>
        <v>1.0999999999999999E-2</v>
      </c>
      <c r="G34" s="9">
        <f t="shared" ref="G34:G38" si="6">SUM(F34/D34)</f>
        <v>1.0999999999999999E-2</v>
      </c>
      <c r="H34" s="92">
        <f t="shared" si="3"/>
        <v>1</v>
      </c>
      <c r="I34" s="121">
        <f t="shared" si="4"/>
        <v>1</v>
      </c>
      <c r="J34" s="111">
        <f t="shared" si="5"/>
        <v>3</v>
      </c>
    </row>
    <row r="35" spans="1:10" x14ac:dyDescent="0.25">
      <c r="A35" s="6">
        <v>206818</v>
      </c>
      <c r="B35" s="72">
        <v>4</v>
      </c>
      <c r="C35" s="70" t="s">
        <v>17</v>
      </c>
      <c r="D35" s="94">
        <v>1</v>
      </c>
      <c r="E35" s="90">
        <v>0.04</v>
      </c>
      <c r="F35" s="91">
        <f>(E35*E7)</f>
        <v>0.44</v>
      </c>
      <c r="G35" s="9">
        <f t="shared" si="6"/>
        <v>0.44</v>
      </c>
      <c r="H35" s="92">
        <f t="shared" si="3"/>
        <v>1</v>
      </c>
      <c r="I35" s="121">
        <f t="shared" si="4"/>
        <v>1</v>
      </c>
      <c r="J35" s="111">
        <f t="shared" si="5"/>
        <v>4</v>
      </c>
    </row>
    <row r="36" spans="1:10" x14ac:dyDescent="0.25">
      <c r="A36" s="6">
        <v>209815</v>
      </c>
      <c r="B36" s="72">
        <v>3</v>
      </c>
      <c r="C36" s="70" t="s">
        <v>38</v>
      </c>
      <c r="D36" s="94">
        <v>5</v>
      </c>
      <c r="E36" s="90">
        <v>0.1</v>
      </c>
      <c r="F36" s="91">
        <f>(E36*E7)</f>
        <v>1.1000000000000001</v>
      </c>
      <c r="G36" s="9">
        <f t="shared" si="6"/>
        <v>0.22000000000000003</v>
      </c>
      <c r="H36" s="98">
        <f t="shared" si="3"/>
        <v>1</v>
      </c>
      <c r="I36" s="122">
        <f t="shared" si="4"/>
        <v>1</v>
      </c>
      <c r="J36" s="111">
        <f t="shared" si="5"/>
        <v>15</v>
      </c>
    </row>
    <row r="37" spans="1:10" x14ac:dyDescent="0.25">
      <c r="A37" s="6"/>
      <c r="B37" s="39"/>
      <c r="C37" s="99" t="s">
        <v>37</v>
      </c>
      <c r="D37" s="94"/>
      <c r="E37" s="90"/>
      <c r="H37" s="92"/>
      <c r="I37" s="92"/>
      <c r="J37" s="92"/>
    </row>
    <row r="38" spans="1:10" x14ac:dyDescent="0.25">
      <c r="A38" s="6">
        <v>209816</v>
      </c>
      <c r="B38" s="72">
        <v>2</v>
      </c>
      <c r="C38" s="70" t="s">
        <v>26</v>
      </c>
      <c r="D38" s="94">
        <v>5</v>
      </c>
      <c r="E38" s="90">
        <v>0.1</v>
      </c>
      <c r="F38" s="91">
        <f>(E38*E7)</f>
        <v>1.1000000000000001</v>
      </c>
      <c r="G38" s="9">
        <f t="shared" si="6"/>
        <v>0.22000000000000003</v>
      </c>
      <c r="H38" s="98">
        <f t="shared" si="3"/>
        <v>1</v>
      </c>
      <c r="I38" s="122">
        <f t="shared" si="4"/>
        <v>1</v>
      </c>
      <c r="J38" s="111">
        <f t="shared" si="5"/>
        <v>10</v>
      </c>
    </row>
    <row r="39" spans="1:10" x14ac:dyDescent="0.25">
      <c r="A39" s="6"/>
      <c r="B39" s="39"/>
      <c r="C39" s="99" t="s">
        <v>39</v>
      </c>
      <c r="D39" s="94"/>
      <c r="E39" s="90"/>
      <c r="G39" s="9"/>
      <c r="H39" s="92"/>
      <c r="J39" s="95"/>
    </row>
    <row r="40" spans="1:10" x14ac:dyDescent="0.25">
      <c r="A40" s="53"/>
      <c r="B40" s="68" t="s">
        <v>7</v>
      </c>
      <c r="C40" s="61"/>
      <c r="D40" s="54"/>
      <c r="E40" s="54"/>
      <c r="F40" s="55"/>
      <c r="G40" s="56"/>
      <c r="H40" s="57"/>
      <c r="I40" s="57"/>
      <c r="J40" s="58"/>
    </row>
    <row r="41" spans="1:10" x14ac:dyDescent="0.25">
      <c r="A41" s="39"/>
      <c r="B41" s="78"/>
      <c r="C41" s="79"/>
      <c r="D41" s="50"/>
      <c r="E41" s="50"/>
      <c r="F41" s="50"/>
      <c r="G41" s="40"/>
      <c r="H41" s="80"/>
      <c r="I41" s="81"/>
      <c r="J41" s="82"/>
    </row>
    <row r="42" spans="1:10" x14ac:dyDescent="0.25">
      <c r="A42" s="30"/>
      <c r="B42" s="30"/>
      <c r="C42" s="30"/>
      <c r="D42" s="30"/>
      <c r="E42" s="30"/>
      <c r="F42" s="30"/>
      <c r="G42" s="30"/>
      <c r="H42" s="30"/>
      <c r="I42" s="66" t="s">
        <v>10</v>
      </c>
      <c r="J42" s="93">
        <f>SUM(J11:J38)</f>
        <v>252.5</v>
      </c>
    </row>
    <row r="43" spans="1:10" ht="15.75" x14ac:dyDescent="0.25">
      <c r="A43" s="30"/>
      <c r="B43" s="30"/>
      <c r="C43" s="62" t="s">
        <v>28</v>
      </c>
      <c r="D43" s="48"/>
      <c r="E43" s="30"/>
      <c r="F43" s="30"/>
      <c r="G43" s="30"/>
      <c r="H43" s="30"/>
      <c r="I43" s="31"/>
      <c r="J43" s="30"/>
    </row>
    <row r="44" spans="1:10" x14ac:dyDescent="0.25">
      <c r="A44" s="30"/>
      <c r="B44" s="30"/>
      <c r="D44" s="30"/>
      <c r="E44" s="30"/>
      <c r="F44" s="30"/>
      <c r="G44" s="30"/>
      <c r="H44" s="30"/>
      <c r="I44" s="30"/>
      <c r="J44" s="30"/>
    </row>
    <row r="45" spans="1:10" ht="15.75" x14ac:dyDescent="0.25">
      <c r="C45" s="76" t="s">
        <v>29</v>
      </c>
    </row>
    <row r="46" spans="1:10" ht="15.75" x14ac:dyDescent="0.25">
      <c r="C46" s="77" t="s">
        <v>30</v>
      </c>
    </row>
    <row r="47" spans="1:10" x14ac:dyDescent="0.25">
      <c r="F47" s="1"/>
      <c r="G47" s="1"/>
      <c r="H47" s="2"/>
      <c r="I47" s="2"/>
    </row>
  </sheetData>
  <sheetProtection algorithmName="SHA-512" hashValue="1YTftm2dymjw9CPBz9eqMBY4p+/9qqJjBLR0Q3SD8nlrD3bOFPw9LDbhmEwlLxP7QKnWS9ZYf31wPMFZVnIzWg==" saltValue="nv+112T4s6KnUWt7mOVzEg==" spinCount="100000" sheet="1" selectLockedCells="1"/>
  <mergeCells count="2">
    <mergeCell ref="A1:C3"/>
    <mergeCell ref="I7:J7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69" orientation="landscape" r:id="rId1"/>
  <headerFooter>
    <oddFooter>&amp;L&amp;"Source Sans Pro,Standard"&amp;8Irrtümer und Änderungen vorbehalten!&amp;C&amp;"Source Sans Pro,Standard"&amp;8Version 0825&amp;R&amp;"Source Sans Pro,Standard"&amp;8Diese Kalkulation dient als Berechnungstool und nicht als Angebot!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doppo Ambiente Boden</vt:lpstr>
      <vt:lpstr>doppo Ambiente Boden solido</vt:lpstr>
      <vt:lpstr>'doppo Ambiente Boden'!Druckbereich</vt:lpstr>
      <vt:lpstr>'doppo Ambiente Boden solido'!Druckbereich</vt:lpstr>
    </vt:vector>
  </TitlesOfParts>
  <Company>Fankhauser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Sarah Anderlan</cp:lastModifiedBy>
  <cp:lastPrinted>2023-07-14T12:27:23Z</cp:lastPrinted>
  <dcterms:created xsi:type="dcterms:W3CDTF">2013-03-21T09:30:11Z</dcterms:created>
  <dcterms:modified xsi:type="dcterms:W3CDTF">2025-10-23T09:34:53Z</dcterms:modified>
</cp:coreProperties>
</file>