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SB\alle Kalkulationen\"/>
    </mc:Choice>
  </mc:AlternateContent>
  <xr:revisionPtr revIDLastSave="0" documentId="13_ncr:1_{14781503-7A62-4F5B-84C8-0B9D7B5B2652}" xr6:coauthVersionLast="47" xr6:coauthVersionMax="47" xr10:uidLastSave="{00000000-0000-0000-0000-000000000000}"/>
  <bookViews>
    <workbookView xWindow="30375" yWindow="330" windowWidth="26520" windowHeight="14310" xr2:uid="{00000000-000D-0000-FFFF-FFFF00000000}"/>
  </bookViews>
  <sheets>
    <sheet name="doppo Ambiente Wand" sheetId="1" r:id="rId1"/>
  </sheets>
  <definedNames>
    <definedName name="_xlnm.Print_Area" localSheetId="0">'doppo Ambiente Wand'!$A$1:$J$102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1" l="1"/>
  <c r="G43" i="1"/>
  <c r="H43" i="1"/>
  <c r="I43" i="1"/>
  <c r="J43" i="1"/>
  <c r="L43" i="1"/>
  <c r="J20" i="1" l="1"/>
  <c r="F21" i="1"/>
  <c r="G21" i="1" s="1"/>
  <c r="H21" i="1" l="1"/>
  <c r="I32" i="1"/>
  <c r="J32" i="1"/>
  <c r="F41" i="1"/>
  <c r="F39" i="1"/>
  <c r="G41" i="1"/>
  <c r="H41" i="1" s="1"/>
  <c r="F11" i="1"/>
  <c r="I85" i="1"/>
  <c r="I88" i="1"/>
  <c r="I77" i="1"/>
  <c r="I79" i="1"/>
  <c r="I80" i="1"/>
  <c r="I81" i="1"/>
  <c r="I82" i="1"/>
  <c r="I83" i="1"/>
  <c r="I84" i="1"/>
  <c r="I86" i="1"/>
  <c r="I87" i="1"/>
  <c r="I89" i="1"/>
  <c r="I90" i="1"/>
  <c r="I91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76" i="1"/>
  <c r="G76" i="1" s="1"/>
  <c r="H76" i="1" s="1"/>
  <c r="I76" i="1" s="1"/>
  <c r="I65" i="1"/>
  <c r="I66" i="1"/>
  <c r="I67" i="1"/>
  <c r="I68" i="1"/>
  <c r="I69" i="1"/>
  <c r="I70" i="1"/>
  <c r="I71" i="1"/>
  <c r="I72" i="1"/>
  <c r="F63" i="1"/>
  <c r="F47" i="1"/>
  <c r="G47" i="1"/>
  <c r="F64" i="1"/>
  <c r="G64" i="1" s="1"/>
  <c r="H64" i="1" s="1"/>
  <c r="I64" i="1" s="1"/>
  <c r="F65" i="1"/>
  <c r="F66" i="1"/>
  <c r="F67" i="1"/>
  <c r="G67" i="1" s="1"/>
  <c r="H67" i="1" s="1"/>
  <c r="F68" i="1"/>
  <c r="F69" i="1"/>
  <c r="F70" i="1"/>
  <c r="F71" i="1"/>
  <c r="F72" i="1"/>
  <c r="F59" i="1"/>
  <c r="F49" i="1"/>
  <c r="F48" i="1"/>
  <c r="G48" i="1" s="1"/>
  <c r="H47" i="1"/>
  <c r="F54" i="1"/>
  <c r="J91" i="1"/>
  <c r="J90" i="1"/>
  <c r="J89" i="1"/>
  <c r="J88" i="1"/>
  <c r="J87" i="1"/>
  <c r="J86" i="1"/>
  <c r="G86" i="1"/>
  <c r="H86" i="1" s="1"/>
  <c r="J85" i="1"/>
  <c r="G85" i="1"/>
  <c r="H85" i="1" s="1"/>
  <c r="J84" i="1"/>
  <c r="G84" i="1"/>
  <c r="H84" i="1" s="1"/>
  <c r="J83" i="1"/>
  <c r="G83" i="1"/>
  <c r="H83" i="1" s="1"/>
  <c r="J82" i="1"/>
  <c r="G82" i="1"/>
  <c r="H82" i="1" s="1"/>
  <c r="J81" i="1"/>
  <c r="G81" i="1"/>
  <c r="H81" i="1" s="1"/>
  <c r="J80" i="1"/>
  <c r="J79" i="1"/>
  <c r="G78" i="1"/>
  <c r="H78" i="1" s="1"/>
  <c r="J77" i="1"/>
  <c r="G77" i="1"/>
  <c r="H77" i="1" s="1"/>
  <c r="J67" i="1"/>
  <c r="J66" i="1"/>
  <c r="G66" i="1"/>
  <c r="H66" i="1" s="1"/>
  <c r="J65" i="1"/>
  <c r="G65" i="1"/>
  <c r="H65" i="1" s="1"/>
  <c r="J64" i="1"/>
  <c r="I30" i="1"/>
  <c r="F44" i="1"/>
  <c r="G44" i="1" s="1"/>
  <c r="L44" i="1"/>
  <c r="I21" i="1" l="1"/>
  <c r="F23" i="1" s="1"/>
  <c r="G23" i="1" s="1"/>
  <c r="H23" i="1" s="1"/>
  <c r="I23" i="1" s="1"/>
  <c r="J21" i="1"/>
  <c r="F29" i="1"/>
  <c r="G29" i="1" s="1"/>
  <c r="H29" i="1" s="1"/>
  <c r="I29" i="1" s="1"/>
  <c r="F28" i="1"/>
  <c r="G28" i="1" s="1"/>
  <c r="H28" i="1" s="1"/>
  <c r="I28" i="1" s="1"/>
  <c r="F27" i="1"/>
  <c r="F26" i="1"/>
  <c r="G26" i="1" s="1"/>
  <c r="H26" i="1" s="1"/>
  <c r="I26" i="1" s="1"/>
  <c r="F25" i="1"/>
  <c r="G25" i="1" s="1"/>
  <c r="H25" i="1" s="1"/>
  <c r="I25" i="1" s="1"/>
  <c r="G27" i="1" s="1"/>
  <c r="H27" i="1" s="1"/>
  <c r="I27" i="1" s="1"/>
  <c r="J41" i="1"/>
  <c r="I41" i="1"/>
  <c r="I78" i="1"/>
  <c r="J78" i="1"/>
  <c r="G63" i="1"/>
  <c r="H63" i="1" s="1"/>
  <c r="G91" i="1"/>
  <c r="H91" i="1" s="1"/>
  <c r="G11" i="1"/>
  <c r="H11" i="1" s="1"/>
  <c r="L30" i="1"/>
  <c r="J30" i="1"/>
  <c r="J11" i="1" l="1"/>
  <c r="L11" i="1" s="1"/>
  <c r="I11" i="1"/>
  <c r="I63" i="1"/>
  <c r="J63" i="1"/>
  <c r="J76" i="1"/>
  <c r="F17" i="1"/>
  <c r="G17" i="1" l="1"/>
  <c r="H17" i="1" s="1"/>
  <c r="I17" i="1" s="1"/>
  <c r="G79" i="1"/>
  <c r="H79" i="1" s="1"/>
  <c r="J17" i="1"/>
  <c r="L17" i="1" s="1"/>
  <c r="F13" i="1"/>
  <c r="G13" i="1" l="1"/>
  <c r="H13" i="1" s="1"/>
  <c r="I13" i="1" s="1"/>
  <c r="J13" i="1" l="1"/>
  <c r="L13" i="1" s="1"/>
  <c r="G59" i="1"/>
  <c r="H59" i="1" s="1"/>
  <c r="F50" i="1"/>
  <c r="G50" i="1" s="1"/>
  <c r="H50" i="1" s="1"/>
  <c r="F51" i="1"/>
  <c r="F52" i="1"/>
  <c r="G52" i="1" s="1"/>
  <c r="F53" i="1"/>
  <c r="G53" i="1" s="1"/>
  <c r="G54" i="1"/>
  <c r="H54" i="1" s="1"/>
  <c r="F55" i="1"/>
  <c r="G55" i="1" s="1"/>
  <c r="F56" i="1"/>
  <c r="F57" i="1"/>
  <c r="G57" i="1" s="1"/>
  <c r="H57" i="1" s="1"/>
  <c r="F58" i="1"/>
  <c r="G58" i="1" s="1"/>
  <c r="H51" i="1"/>
  <c r="L57" i="1"/>
  <c r="J57" i="1"/>
  <c r="I57" i="1"/>
  <c r="L56" i="1"/>
  <c r="J56" i="1"/>
  <c r="I56" i="1"/>
  <c r="L59" i="1"/>
  <c r="J59" i="1"/>
  <c r="I59" i="1"/>
  <c r="L51" i="1"/>
  <c r="J51" i="1"/>
  <c r="I51" i="1"/>
  <c r="L50" i="1"/>
  <c r="J50" i="1"/>
  <c r="I50" i="1"/>
  <c r="I54" i="1"/>
  <c r="J54" i="1"/>
  <c r="L54" i="1"/>
  <c r="G56" i="1" l="1"/>
  <c r="H56" i="1" s="1"/>
  <c r="J34" i="1" l="1"/>
  <c r="L75" i="1" l="1"/>
  <c r="G72" i="1"/>
  <c r="H72" i="1" s="1"/>
  <c r="G71" i="1"/>
  <c r="H71" i="1" s="1"/>
  <c r="G70" i="1"/>
  <c r="H70" i="1" s="1"/>
  <c r="G69" i="1"/>
  <c r="H69" i="1" s="1"/>
  <c r="G68" i="1"/>
  <c r="H68" i="1" s="1"/>
  <c r="J70" i="1" l="1"/>
  <c r="L70" i="1" s="1"/>
  <c r="J71" i="1"/>
  <c r="L71" i="1" s="1"/>
  <c r="J69" i="1"/>
  <c r="L69" i="1" s="1"/>
  <c r="J72" i="1"/>
  <c r="L72" i="1" s="1"/>
  <c r="F36" i="1"/>
  <c r="G36" i="1" s="1"/>
  <c r="H36" i="1" s="1"/>
  <c r="F35" i="1"/>
  <c r="J37" i="1"/>
  <c r="H44" i="1"/>
  <c r="J44" i="1" s="1"/>
  <c r="J68" i="1" l="1"/>
  <c r="J36" i="1"/>
  <c r="L36" i="1" s="1"/>
  <c r="I36" i="1"/>
  <c r="I44" i="1"/>
  <c r="G35" i="1"/>
  <c r="H35" i="1" s="1"/>
  <c r="I35" i="1" s="1"/>
  <c r="L68" i="1" l="1"/>
  <c r="J35" i="1"/>
  <c r="L35" i="1" s="1"/>
  <c r="I94" i="1" l="1"/>
  <c r="L77" i="1" s="1"/>
  <c r="G39" i="1" l="1"/>
  <c r="J46" i="1"/>
  <c r="H48" i="1"/>
  <c r="I48" i="1" s="1"/>
  <c r="G49" i="1"/>
  <c r="H49" i="1" s="1"/>
  <c r="I49" i="1" s="1"/>
  <c r="H52" i="1"/>
  <c r="I52" i="1" s="1"/>
  <c r="H58" i="1"/>
  <c r="I58" i="1" s="1"/>
  <c r="J47" i="1"/>
  <c r="L32" i="1"/>
  <c r="L47" i="1" l="1"/>
  <c r="I39" i="1"/>
  <c r="H39" i="1"/>
  <c r="J52" i="1"/>
  <c r="L52" i="1" s="1"/>
  <c r="J48" i="1"/>
  <c r="I47" i="1"/>
  <c r="J39" i="1"/>
  <c r="L39" i="1" s="1"/>
  <c r="J58" i="1"/>
  <c r="J49" i="1"/>
  <c r="L49" i="1" s="1"/>
  <c r="L48" i="1" l="1"/>
  <c r="L58" i="1"/>
  <c r="I98" i="1" l="1"/>
  <c r="L81" i="1" s="1"/>
  <c r="I97" i="1"/>
  <c r="I96" i="1"/>
  <c r="L79" i="1" s="1"/>
  <c r="I95" i="1"/>
  <c r="L78" i="1" s="1"/>
  <c r="H55" i="1"/>
  <c r="I55" i="1" s="1"/>
  <c r="H53" i="1"/>
  <c r="F18" i="1"/>
  <c r="G87" i="1" l="1"/>
  <c r="H87" i="1" s="1"/>
  <c r="G88" i="1"/>
  <c r="H88" i="1" s="1"/>
  <c r="G89" i="1"/>
  <c r="H89" i="1" s="1"/>
  <c r="G90" i="1"/>
  <c r="H90" i="1" s="1"/>
  <c r="G18" i="1"/>
  <c r="H18" i="1" s="1"/>
  <c r="I18" i="1" s="1"/>
  <c r="G80" i="1"/>
  <c r="H80" i="1" s="1"/>
  <c r="L80" i="1"/>
  <c r="J97" i="1"/>
  <c r="J95" i="1"/>
  <c r="J96" i="1"/>
  <c r="J94" i="1"/>
  <c r="J98" i="1"/>
  <c r="J55" i="1"/>
  <c r="L55" i="1" s="1"/>
  <c r="I53" i="1"/>
  <c r="J53" i="1"/>
  <c r="J18" i="1"/>
  <c r="J101" i="1" l="1"/>
  <c r="L53" i="1"/>
  <c r="L18" i="1"/>
  <c r="L84" i="1" s="1"/>
</calcChain>
</file>

<file path=xl/sharedStrings.xml><?xml version="1.0" encoding="utf-8"?>
<sst xmlns="http://schemas.openxmlformats.org/spreadsheetml/2006/main" count="119" uniqueCount="95">
  <si>
    <t>Doppo Ambiente Wand</t>
  </si>
  <si>
    <t>Eingabefeld</t>
  </si>
  <si>
    <t>Art. Nr.</t>
  </si>
  <si>
    <t>Produkt Name</t>
  </si>
  <si>
    <t>Einheiten</t>
  </si>
  <si>
    <t>doppo Ambiente Ölimprägnierung</t>
  </si>
  <si>
    <t xml:space="preserve"> </t>
  </si>
  <si>
    <t>x</t>
  </si>
  <si>
    <t>div.</t>
  </si>
  <si>
    <t>doppo Ambiente Wandimprägnierung</t>
  </si>
  <si>
    <t>doppo Hydro Stop bei Schiefer, Toskana, Venezia, Bardolino</t>
  </si>
  <si>
    <t>Liefermenge
in vollen Gebinden</t>
  </si>
  <si>
    <t>Gesamtgewicht ca.</t>
  </si>
  <si>
    <t>Gewicht
volle Gebinde</t>
  </si>
  <si>
    <t>UVP Gesamt</t>
  </si>
  <si>
    <t>UVP
Gesamt</t>
  </si>
  <si>
    <r>
      <t xml:space="preserve">doppo Bordüre </t>
    </r>
    <r>
      <rPr>
        <b/>
        <u/>
        <sz val="10"/>
        <rFont val="Source Sans Pro"/>
        <family val="2"/>
      </rPr>
      <t>1831</t>
    </r>
    <r>
      <rPr>
        <b/>
        <sz val="10"/>
        <rFont val="Source Sans Pro"/>
        <family val="2"/>
      </rPr>
      <t xml:space="preserve"> Breite 130mm</t>
    </r>
  </si>
  <si>
    <r>
      <t xml:space="preserve">doppo Bordüre </t>
    </r>
    <r>
      <rPr>
        <b/>
        <u/>
        <sz val="10"/>
        <rFont val="Source Sans Pro"/>
        <family val="2"/>
      </rPr>
      <t>1834</t>
    </r>
    <r>
      <rPr>
        <b/>
        <sz val="10"/>
        <rFont val="Source Sans Pro"/>
        <family val="2"/>
      </rPr>
      <t xml:space="preserve"> Breite 130mm</t>
    </r>
  </si>
  <si>
    <r>
      <t xml:space="preserve">doppo Bordüre </t>
    </r>
    <r>
      <rPr>
        <b/>
        <u/>
        <sz val="10"/>
        <rFont val="Source Sans Pro"/>
        <family val="2"/>
      </rPr>
      <t>1836</t>
    </r>
    <r>
      <rPr>
        <b/>
        <sz val="10"/>
        <rFont val="Source Sans Pro"/>
        <family val="2"/>
      </rPr>
      <t xml:space="preserve"> Breite 130mm</t>
    </r>
  </si>
  <si>
    <r>
      <t xml:space="preserve">doppo Bordüre </t>
    </r>
    <r>
      <rPr>
        <b/>
        <u/>
        <sz val="10"/>
        <rFont val="Source Sans Pro"/>
        <family val="2"/>
      </rPr>
      <t>1887</t>
    </r>
    <r>
      <rPr>
        <b/>
        <sz val="10"/>
        <rFont val="Source Sans Pro"/>
        <family val="2"/>
      </rPr>
      <t xml:space="preserve"> Breite 130mm</t>
    </r>
  </si>
  <si>
    <r>
      <t xml:space="preserve">doppo Bordüre </t>
    </r>
    <r>
      <rPr>
        <b/>
        <u/>
        <sz val="10"/>
        <rFont val="Source Sans Pro"/>
        <family val="2"/>
      </rPr>
      <t>1888</t>
    </r>
    <r>
      <rPr>
        <b/>
        <sz val="10"/>
        <rFont val="Source Sans Pro"/>
        <family val="2"/>
      </rPr>
      <t xml:space="preserve"> Breite 130mm</t>
    </r>
  </si>
  <si>
    <t>doppo Hydro Stop bei Betonoptik</t>
  </si>
  <si>
    <t>doppo Einpflege matt</t>
  </si>
  <si>
    <t>doppo Einpflege glänzend</t>
  </si>
  <si>
    <t>Verbrauch
ca . je m²</t>
  </si>
  <si>
    <t>IBOD Farbton</t>
  </si>
  <si>
    <t>Farbbezeichnung lt. unserer Kolletkion</t>
  </si>
  <si>
    <t>doppo Vetroplast V1</t>
  </si>
  <si>
    <t>erhältlich in 5 kg (207199) und 10 kg (207200) Gebinden</t>
  </si>
  <si>
    <t>Gebinde-
einheit</t>
  </si>
  <si>
    <t>Gesamt-
verbrauch</t>
  </si>
  <si>
    <t>Verbrauch bei 2 maligem  Auftrag 0,15 lt / m²</t>
  </si>
  <si>
    <t>PE Folie 200µ*</t>
  </si>
  <si>
    <t>*kann nur auf einer Europalette versandt werden</t>
  </si>
  <si>
    <t>erhältlich in 1 l (206732) und 5 l (203486) Gebinden</t>
  </si>
  <si>
    <t>UVP
pro kg / l</t>
  </si>
  <si>
    <t>doppo AC Grundierung</t>
  </si>
  <si>
    <t>doppo Ambiente Effektöl Silber</t>
  </si>
  <si>
    <t>doppo Ambiente Effektöl Bronze</t>
  </si>
  <si>
    <t>doppo Ambiente Effektöl Noblesse</t>
  </si>
  <si>
    <t>doppo Ambiente Effektöl Kalkweiss</t>
  </si>
  <si>
    <t>doppo Ambiente Effektöl Gold</t>
  </si>
  <si>
    <t>doppo Ambiente Effektöl Herbst</t>
  </si>
  <si>
    <t>doppo Ambiente Effektöl Elegance</t>
  </si>
  <si>
    <t>doppo Ambiente Effektöl Inferno</t>
  </si>
  <si>
    <t>doppo Ambiente Effektöl Kupfer</t>
  </si>
  <si>
    <t>doppo Ambiente Effektöl Saphir</t>
  </si>
  <si>
    <t>doppo Ambiente Effektöl Shiny White</t>
  </si>
  <si>
    <t>doppo Ambiente Effektöl Bolero</t>
  </si>
  <si>
    <t>doppo Ambiente Effektöl Perlmutt</t>
  </si>
  <si>
    <t>erhältlich in 1 l (206876) und 5 l (206875) Gebinden</t>
  </si>
  <si>
    <t>bei stark saugenden (z.B. Rigipsplatten, glatte Betonoberflächen) / kreidenden Putzoberflächen</t>
  </si>
  <si>
    <t>Spiegelglas fein</t>
  </si>
  <si>
    <t>Strukturvlies Holzoptik Breite 530mm</t>
  </si>
  <si>
    <t>Effektpasten deckend</t>
  </si>
  <si>
    <t>doppo Effektpaste Gold dark (Nr. 2)</t>
  </si>
  <si>
    <t>doppo Effektpaste Gold bright (Nr. 1)</t>
  </si>
  <si>
    <t>doppo Effektpaste Indian Rust (Nr. 4)</t>
  </si>
  <si>
    <t>doppo Effektpaste Magic Gold (Nr.  3)</t>
  </si>
  <si>
    <t>doppo Effektpaste Pearl Silver (Nr. 5)</t>
  </si>
  <si>
    <t>doppo Effektpaste Copper bright (Nr. 7)</t>
  </si>
  <si>
    <t>doppo Effektpaste Copper dark (Nr.  8)</t>
  </si>
  <si>
    <t>doppo Effektpaste Magic Blue (Nr.  9)</t>
  </si>
  <si>
    <t>doppo Effektpaste Magic Red (Nr.  10)</t>
  </si>
  <si>
    <t xml:space="preserve">doppo Effektpaste Magic Copper (Nr.  11)  </t>
  </si>
  <si>
    <t>Effektpasten nicht deckend</t>
  </si>
  <si>
    <t>doppo Effektpaste Bordeaux Red (Nr. 12)</t>
  </si>
  <si>
    <t>doppo Effektpaste Azurite Blue (Nr. 13)</t>
  </si>
  <si>
    <t>doppo Effektpaste Fat Gold (Nr. 14)</t>
  </si>
  <si>
    <t>doppo Effektpaste Saphir Green (Nr. 15)</t>
  </si>
  <si>
    <t>doppo Effektpaste Iron Grey (Nr. 16)</t>
  </si>
  <si>
    <t>doppo Effektpaste Afterglow Orange (Nr. 17)</t>
  </si>
  <si>
    <t>doppo Effektpaste Sand Gold (Nr. 18)</t>
  </si>
  <si>
    <t>doppo Effektpaste Sterling Silver (Nr. 19)</t>
  </si>
  <si>
    <t>doppo Effektpaste Magic Colour (Nr. 20)</t>
  </si>
  <si>
    <t>doppo Effektpaste Pink Panther (Nr. 21)</t>
  </si>
  <si>
    <t>doppo Effektpaste Deep Water Blue (Nr. 22)</t>
  </si>
  <si>
    <t>doppo Effektpaste Burning Red (Nr. 23)</t>
  </si>
  <si>
    <t>doppo Effektpaste Malachite Green (Nr. 24)</t>
  </si>
  <si>
    <t>doppo Effektpaste Irish Silver (Nr. 25)</t>
  </si>
  <si>
    <t>doppo Effektpaste Andina Copper (Nr. 26)</t>
  </si>
  <si>
    <t>doppo Effektpaste Mantos Copper (Nr. 27)</t>
  </si>
  <si>
    <t>Wohnzimmerwand</t>
  </si>
  <si>
    <t>mit doppo Finish LIGHT versiegelbar</t>
  </si>
  <si>
    <t>mit Ölimprägnierung oder mit doppo Finish LIGHT anwendbar</t>
  </si>
  <si>
    <t>doppo Ambiente Wand Grundmasse</t>
  </si>
  <si>
    <t>Bardolino Zuschlag</t>
  </si>
  <si>
    <t>Toskana zuschlag</t>
  </si>
  <si>
    <t>Venezia Zuschlag</t>
  </si>
  <si>
    <t>Vulcano Zuschlag</t>
  </si>
  <si>
    <t>-</t>
  </si>
  <si>
    <t>doppo Farbpulver für Ambiente Wand (15kg)</t>
  </si>
  <si>
    <t>im Spritzwasserbereich 2maliger Auftrag erforderlich ca. 0,3kg/m²</t>
  </si>
  <si>
    <t>divers</t>
  </si>
  <si>
    <r>
      <t xml:space="preserve">doppo MineraFinish </t>
    </r>
    <r>
      <rPr>
        <sz val="10"/>
        <rFont val="Source Sans Pro"/>
        <family val="2"/>
      </rPr>
      <t>(seidenmatt und matt erhältlich)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</si>
</sst>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* #,##0.00\ &quot;€&quot;_-;\-* #,##0.00\ &quot;€&quot;_-;_-* &quot;-&quot;??\ &quot;€&quot;_-;_-@_-"/>
    <numFmt numFmtId="164" formatCode="0.00\ &quot;m²&quot;"/>
    <numFmt numFmtId="165" formatCode="0.000"/>
    <numFmt numFmtId="166" formatCode="0.00\ &quot;kg&quot;"/>
    <numFmt numFmtId="167" formatCode="0\ &quot;Gebinde á 15 kg&quot;"/>
    <numFmt numFmtId="168" formatCode="0\ &quot;Gebinde à 15 kg&quot;"/>
    <numFmt numFmtId="169" formatCode="0\ &quot;kg&quot;"/>
    <numFmt numFmtId="170" formatCode="0.00\ &quot;L&quot;"/>
    <numFmt numFmtId="171" formatCode="0\ &quot;Gebinde à 5,0L&quot;"/>
    <numFmt numFmtId="172" formatCode="0\ &quot;Gebinde à 5 L&quot;"/>
    <numFmt numFmtId="173" formatCode="#,##0.00\ [$€-1];[Red]\-#,##0.00\ [$€-1]"/>
    <numFmt numFmtId="174" formatCode="0\ &quot;Gebinde à 0,75L&quot;"/>
    <numFmt numFmtId="175" formatCode="0.00\ &quot;lfm&quot;"/>
    <numFmt numFmtId="176" formatCode="0\ &quot;Rolle(n)&quot;"/>
    <numFmt numFmtId="177" formatCode="0\ &quot;Gebinde à 1,0L&quot;"/>
    <numFmt numFmtId="178" formatCode="0\ &quot;lt&quot;"/>
    <numFmt numFmtId="179" formatCode="0\ &quot;Gebinde á 10 kg&quot;"/>
    <numFmt numFmtId="180" formatCode="0\ &quot;Gebinde à 10 kg&quot;"/>
    <numFmt numFmtId="181" formatCode="0\ &quot;Gebinde à 0,75 lt&quot;"/>
    <numFmt numFmtId="182" formatCode="0\ &quot;Gebinde à 5 lt&quot;"/>
    <numFmt numFmtId="183" formatCode="0\ &quot;l&quot;"/>
    <numFmt numFmtId="184" formatCode="0.00\ &quot;l&quot;"/>
    <numFmt numFmtId="185" formatCode="0\ &quot;Gebinde à 5 kg&quot;"/>
    <numFmt numFmtId="186" formatCode="0\ &quot;Gebinde á 5 kg&quot;"/>
    <numFmt numFmtId="187" formatCode="0\ &quot;Gebinde à 0,5l&quot;"/>
    <numFmt numFmtId="188" formatCode="0.0\ &quot;Stk&quot;"/>
    <numFmt numFmtId="189" formatCode="0\ &quot;Gebinde á 5,00 kg&quot;"/>
  </numFmts>
  <fonts count="2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Source Sans Pro"/>
      <family val="2"/>
    </font>
    <font>
      <b/>
      <u/>
      <sz val="8"/>
      <name val="Source Sans Pro"/>
      <family val="2"/>
    </font>
    <font>
      <sz val="10"/>
      <name val="Source Sans Pro"/>
      <family val="2"/>
    </font>
    <font>
      <b/>
      <u/>
      <sz val="10"/>
      <name val="Source Sans Pro"/>
      <family val="2"/>
    </font>
    <font>
      <u/>
      <sz val="8"/>
      <name val="Source Sans Pro"/>
      <family val="2"/>
    </font>
    <font>
      <b/>
      <sz val="10"/>
      <name val="Source Sans Pro"/>
      <family val="2"/>
    </font>
    <font>
      <b/>
      <sz val="16"/>
      <name val="Source Sans Pro"/>
      <family val="2"/>
    </font>
    <font>
      <sz val="11"/>
      <color theme="1"/>
      <name val="Source Sans Pro"/>
      <family val="2"/>
    </font>
    <font>
      <b/>
      <sz val="12"/>
      <name val="Source Sans Pro"/>
      <family val="2"/>
    </font>
    <font>
      <sz val="12"/>
      <name val="Source Sans Pro"/>
      <family val="2"/>
    </font>
    <font>
      <sz val="10"/>
      <color theme="1"/>
      <name val="Source Sans Pro"/>
      <family val="2"/>
    </font>
    <font>
      <i/>
      <sz val="8"/>
      <name val="Source Sans Pro"/>
      <family val="2"/>
    </font>
    <font>
      <b/>
      <sz val="10"/>
      <color theme="0"/>
      <name val="Source Sans Pro"/>
      <family val="2"/>
    </font>
    <font>
      <sz val="12"/>
      <color theme="1"/>
      <name val="Source Sans Pro"/>
      <family val="2"/>
    </font>
    <font>
      <b/>
      <sz val="12"/>
      <color theme="0"/>
      <name val="Source Sans Pro"/>
      <family val="2"/>
    </font>
    <font>
      <i/>
      <sz val="10"/>
      <name val="Source Sans Pro"/>
      <family val="2"/>
    </font>
    <font>
      <b/>
      <sz val="32"/>
      <color rgb="FF5C999B"/>
      <name val="Bebas Neue Bold"/>
      <family val="2"/>
    </font>
    <font>
      <b/>
      <sz val="48"/>
      <color rgb="FF5C999B"/>
      <name val="Bebas Neue Bold"/>
      <family val="2"/>
    </font>
    <font>
      <i/>
      <sz val="10"/>
      <color theme="1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rgb="FF5C99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8CB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173" fontId="3" fillId="0" borderId="0" xfId="0" applyNumberFormat="1" applyFont="1"/>
    <xf numFmtId="0" fontId="5" fillId="0" borderId="3" xfId="0" applyFont="1" applyBorder="1" applyAlignment="1">
      <alignment horizontal="left"/>
    </xf>
    <xf numFmtId="166" fontId="5" fillId="0" borderId="3" xfId="0" applyNumberFormat="1" applyFont="1" applyBorder="1" applyAlignment="1">
      <alignment horizontal="right"/>
    </xf>
    <xf numFmtId="165" fontId="5" fillId="0" borderId="3" xfId="0" applyNumberFormat="1" applyFont="1" applyBorder="1"/>
    <xf numFmtId="167" fontId="5" fillId="0" borderId="3" xfId="0" applyNumberFormat="1" applyFont="1" applyBorder="1"/>
    <xf numFmtId="169" fontId="5" fillId="0" borderId="3" xfId="0" applyNumberFormat="1" applyFont="1" applyBorder="1"/>
    <xf numFmtId="0" fontId="5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173" fontId="5" fillId="0" borderId="0" xfId="0" applyNumberFormat="1" applyFont="1"/>
    <xf numFmtId="175" fontId="5" fillId="0" borderId="3" xfId="0" applyNumberFormat="1" applyFont="1" applyBorder="1" applyAlignment="1">
      <alignment horizontal="right"/>
    </xf>
    <xf numFmtId="176" fontId="5" fillId="0" borderId="3" xfId="0" applyNumberFormat="1" applyFont="1" applyBorder="1"/>
    <xf numFmtId="4" fontId="3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3" fillId="0" borderId="0" xfId="0" applyNumberFormat="1" applyFont="1"/>
    <xf numFmtId="0" fontId="3" fillId="0" borderId="0" xfId="0" applyFont="1" applyAlignment="1">
      <alignment horizontal="right"/>
    </xf>
    <xf numFmtId="166" fontId="3" fillId="0" borderId="0" xfId="0" applyNumberFormat="1" applyFont="1"/>
    <xf numFmtId="0" fontId="11" fillId="0" borderId="2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166" fontId="5" fillId="3" borderId="3" xfId="0" applyNumberFormat="1" applyFont="1" applyFill="1" applyBorder="1"/>
    <xf numFmtId="168" fontId="5" fillId="4" borderId="3" xfId="0" applyNumberFormat="1" applyFont="1" applyFill="1" applyBorder="1"/>
    <xf numFmtId="166" fontId="5" fillId="3" borderId="3" xfId="0" applyNumberFormat="1" applyFont="1" applyFill="1" applyBorder="1" applyAlignment="1">
      <alignment horizontal="right"/>
    </xf>
    <xf numFmtId="0" fontId="1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1" fillId="0" borderId="2" xfId="0" applyFont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170" fontId="5" fillId="0" borderId="3" xfId="0" applyNumberFormat="1" applyFont="1" applyBorder="1" applyAlignment="1">
      <alignment horizontal="right"/>
    </xf>
    <xf numFmtId="165" fontId="9" fillId="0" borderId="0" xfId="0" applyNumberFormat="1" applyFont="1" applyAlignment="1">
      <alignment horizontal="right"/>
    </xf>
    <xf numFmtId="164" fontId="8" fillId="0" borderId="0" xfId="0" applyNumberFormat="1" applyFont="1"/>
    <xf numFmtId="0" fontId="5" fillId="0" borderId="4" xfId="0" applyFont="1" applyBorder="1" applyAlignment="1">
      <alignment horizontal="left"/>
    </xf>
    <xf numFmtId="0" fontId="5" fillId="0" borderId="4" xfId="0" applyFont="1" applyBorder="1"/>
    <xf numFmtId="165" fontId="5" fillId="0" borderId="4" xfId="0" applyNumberFormat="1" applyFont="1" applyBorder="1"/>
    <xf numFmtId="169" fontId="5" fillId="0" borderId="0" xfId="0" applyNumberFormat="1" applyFont="1"/>
    <xf numFmtId="0" fontId="16" fillId="0" borderId="0" xfId="0" applyFont="1"/>
    <xf numFmtId="4" fontId="12" fillId="0" borderId="0" xfId="0" applyNumberFormat="1" applyFont="1"/>
    <xf numFmtId="0" fontId="4" fillId="0" borderId="0" xfId="0" applyFont="1" applyAlignment="1">
      <alignment horizontal="center"/>
    </xf>
    <xf numFmtId="0" fontId="6" fillId="0" borderId="4" xfId="0" applyFont="1" applyBorder="1"/>
    <xf numFmtId="4" fontId="5" fillId="0" borderId="4" xfId="0" applyNumberFormat="1" applyFont="1" applyBorder="1"/>
    <xf numFmtId="0" fontId="15" fillId="0" borderId="3" xfId="0" applyFont="1" applyBorder="1" applyAlignment="1">
      <alignment horizontal="center" vertical="center"/>
    </xf>
    <xf numFmtId="44" fontId="13" fillId="0" borderId="3" xfId="1" applyFont="1" applyBorder="1"/>
    <xf numFmtId="44" fontId="13" fillId="0" borderId="3" xfId="1" applyFont="1" applyFill="1" applyBorder="1"/>
    <xf numFmtId="166" fontId="5" fillId="4" borderId="0" xfId="0" applyNumberFormat="1" applyFont="1" applyFill="1" applyAlignment="1">
      <alignment horizontal="center"/>
    </xf>
    <xf numFmtId="44" fontId="13" fillId="0" borderId="4" xfId="1" applyFont="1" applyBorder="1"/>
    <xf numFmtId="0" fontId="5" fillId="0" borderId="4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>
      <alignment horizontal="left" indent="1"/>
    </xf>
    <xf numFmtId="0" fontId="5" fillId="0" borderId="3" xfId="0" applyFont="1" applyBorder="1" applyAlignment="1">
      <alignment horizontal="right"/>
    </xf>
    <xf numFmtId="0" fontId="8" fillId="0" borderId="3" xfId="0" applyFont="1" applyBorder="1"/>
    <xf numFmtId="0" fontId="5" fillId="0" borderId="5" xfId="0" applyFont="1" applyBorder="1" applyAlignment="1">
      <alignment horizontal="left"/>
    </xf>
    <xf numFmtId="44" fontId="5" fillId="0" borderId="3" xfId="1" applyFont="1" applyBorder="1" applyProtection="1"/>
    <xf numFmtId="44" fontId="5" fillId="0" borderId="3" xfId="1" applyFont="1" applyBorder="1" applyAlignment="1" applyProtection="1">
      <alignment horizontal="right"/>
    </xf>
    <xf numFmtId="172" fontId="5" fillId="0" borderId="3" xfId="0" applyNumberFormat="1" applyFont="1" applyBorder="1"/>
    <xf numFmtId="171" fontId="5" fillId="0" borderId="3" xfId="0" applyNumberFormat="1" applyFont="1" applyBorder="1"/>
    <xf numFmtId="170" fontId="5" fillId="0" borderId="5" xfId="0" applyNumberFormat="1" applyFont="1" applyBorder="1" applyAlignment="1">
      <alignment horizontal="right"/>
    </xf>
    <xf numFmtId="170" fontId="5" fillId="0" borderId="5" xfId="0" applyNumberFormat="1" applyFont="1" applyBorder="1"/>
    <xf numFmtId="165" fontId="5" fillId="0" borderId="5" xfId="0" applyNumberFormat="1" applyFont="1" applyBorder="1"/>
    <xf numFmtId="171" fontId="5" fillId="0" borderId="5" xfId="0" applyNumberFormat="1" applyFont="1" applyBorder="1"/>
    <xf numFmtId="172" fontId="5" fillId="0" borderId="5" xfId="0" applyNumberFormat="1" applyFont="1" applyBorder="1"/>
    <xf numFmtId="44" fontId="5" fillId="0" borderId="5" xfId="1" applyFont="1" applyBorder="1" applyAlignment="1" applyProtection="1">
      <alignment horizontal="right"/>
    </xf>
    <xf numFmtId="0" fontId="14" fillId="0" borderId="4" xfId="0" applyFont="1" applyBorder="1" applyAlignment="1">
      <alignment horizontal="left" indent="1"/>
    </xf>
    <xf numFmtId="170" fontId="5" fillId="0" borderId="4" xfId="0" applyNumberFormat="1" applyFont="1" applyBorder="1" applyAlignment="1">
      <alignment horizontal="right"/>
    </xf>
    <xf numFmtId="170" fontId="5" fillId="0" borderId="4" xfId="0" applyNumberFormat="1" applyFont="1" applyBorder="1"/>
    <xf numFmtId="171" fontId="5" fillId="0" borderId="4" xfId="0" applyNumberFormat="1" applyFont="1" applyBorder="1"/>
    <xf numFmtId="172" fontId="5" fillId="0" borderId="4" xfId="0" applyNumberFormat="1" applyFont="1" applyBorder="1"/>
    <xf numFmtId="44" fontId="5" fillId="0" borderId="4" xfId="1" applyFont="1" applyBorder="1" applyAlignment="1" applyProtection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165" fontId="5" fillId="0" borderId="0" xfId="0" applyNumberFormat="1" applyFont="1"/>
    <xf numFmtId="169" fontId="5" fillId="0" borderId="1" xfId="0" applyNumberFormat="1" applyFont="1" applyBorder="1"/>
    <xf numFmtId="44" fontId="5" fillId="0" borderId="0" xfId="1" applyFont="1" applyBorder="1" applyProtection="1"/>
    <xf numFmtId="174" fontId="5" fillId="0" borderId="3" xfId="0" applyNumberFormat="1" applyFont="1" applyBorder="1"/>
    <xf numFmtId="170" fontId="5" fillId="0" borderId="0" xfId="0" applyNumberFormat="1" applyFont="1" applyAlignment="1">
      <alignment horizontal="right"/>
    </xf>
    <xf numFmtId="173" fontId="5" fillId="0" borderId="0" xfId="0" applyNumberFormat="1" applyFont="1" applyAlignment="1">
      <alignment horizontal="right"/>
    </xf>
    <xf numFmtId="173" fontId="5" fillId="0" borderId="3" xfId="0" applyNumberFormat="1" applyFont="1" applyBorder="1"/>
    <xf numFmtId="44" fontId="5" fillId="0" borderId="4" xfId="1" applyFont="1" applyBorder="1" applyProtection="1"/>
    <xf numFmtId="44" fontId="13" fillId="0" borderId="0" xfId="1" applyFont="1" applyProtection="1"/>
    <xf numFmtId="44" fontId="8" fillId="0" borderId="6" xfId="1" applyFont="1" applyBorder="1" applyAlignment="1" applyProtection="1">
      <alignment horizontal="right"/>
    </xf>
    <xf numFmtId="44" fontId="8" fillId="0" borderId="6" xfId="1" applyFont="1" applyBorder="1" applyProtection="1"/>
    <xf numFmtId="175" fontId="3" fillId="0" borderId="0" xfId="0" applyNumberFormat="1" applyFont="1"/>
    <xf numFmtId="0" fontId="15" fillId="2" borderId="3" xfId="0" applyFont="1" applyFill="1" applyBorder="1" applyAlignment="1" applyProtection="1">
      <alignment horizontal="center" vertical="center"/>
      <protection locked="0"/>
    </xf>
    <xf numFmtId="164" fontId="17" fillId="2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0" fontId="19" fillId="0" borderId="0" xfId="0" applyFont="1"/>
    <xf numFmtId="165" fontId="11" fillId="0" borderId="0" xfId="0" applyNumberFormat="1" applyFont="1" applyAlignment="1">
      <alignment horizontal="left"/>
    </xf>
    <xf numFmtId="0" fontId="17" fillId="2" borderId="1" xfId="0" applyFont="1" applyFill="1" applyBorder="1" applyAlignment="1" applyProtection="1">
      <alignment vertical="center"/>
      <protection locked="0"/>
    </xf>
    <xf numFmtId="177" fontId="5" fillId="0" borderId="3" xfId="0" applyNumberFormat="1" applyFont="1" applyBorder="1"/>
    <xf numFmtId="44" fontId="5" fillId="0" borderId="1" xfId="1" applyFont="1" applyBorder="1" applyProtection="1"/>
    <xf numFmtId="44" fontId="5" fillId="0" borderId="1" xfId="1" applyFont="1" applyBorder="1" applyAlignment="1" applyProtection="1">
      <alignment horizontal="right"/>
    </xf>
    <xf numFmtId="44" fontId="13" fillId="0" borderId="3" xfId="1" applyFont="1" applyBorder="1" applyAlignment="1">
      <alignment horizontal="right"/>
    </xf>
    <xf numFmtId="44" fontId="13" fillId="0" borderId="4" xfId="1" applyFont="1" applyBorder="1" applyAlignment="1">
      <alignment horizontal="right"/>
    </xf>
    <xf numFmtId="178" fontId="5" fillId="4" borderId="3" xfId="0" applyNumberFormat="1" applyFont="1" applyFill="1" applyBorder="1"/>
    <xf numFmtId="178" fontId="5" fillId="0" borderId="3" xfId="0" applyNumberFormat="1" applyFont="1" applyBorder="1"/>
    <xf numFmtId="178" fontId="5" fillId="0" borderId="0" xfId="0" applyNumberFormat="1" applyFont="1" applyAlignment="1">
      <alignment horizontal="right"/>
    </xf>
    <xf numFmtId="178" fontId="5" fillId="0" borderId="0" xfId="0" applyNumberFormat="1" applyFont="1"/>
    <xf numFmtId="179" fontId="5" fillId="0" borderId="3" xfId="0" applyNumberFormat="1" applyFont="1" applyBorder="1"/>
    <xf numFmtId="180" fontId="5" fillId="4" borderId="3" xfId="0" applyNumberFormat="1" applyFont="1" applyFill="1" applyBorder="1"/>
    <xf numFmtId="182" fontId="5" fillId="4" borderId="3" xfId="0" applyNumberFormat="1" applyFont="1" applyFill="1" applyBorder="1"/>
    <xf numFmtId="183" fontId="5" fillId="0" borderId="3" xfId="0" applyNumberFormat="1" applyFont="1" applyBorder="1" applyAlignment="1">
      <alignment horizontal="right"/>
    </xf>
    <xf numFmtId="184" fontId="5" fillId="0" borderId="3" xfId="0" applyNumberFormat="1" applyFont="1" applyBorder="1" applyAlignment="1">
      <alignment horizontal="right"/>
    </xf>
    <xf numFmtId="184" fontId="5" fillId="0" borderId="0" xfId="0" applyNumberFormat="1" applyFont="1" applyAlignment="1">
      <alignment horizontal="right"/>
    </xf>
    <xf numFmtId="184" fontId="5" fillId="3" borderId="3" xfId="0" applyNumberFormat="1" applyFont="1" applyFill="1" applyBorder="1" applyAlignment="1">
      <alignment horizontal="right"/>
    </xf>
    <xf numFmtId="183" fontId="5" fillId="0" borderId="3" xfId="0" applyNumberFormat="1" applyFont="1" applyBorder="1"/>
    <xf numFmtId="44" fontId="13" fillId="0" borderId="5" xfId="1" applyFont="1" applyBorder="1"/>
    <xf numFmtId="44" fontId="13" fillId="0" borderId="5" xfId="1" applyFont="1" applyBorder="1" applyAlignment="1">
      <alignment horizontal="right"/>
    </xf>
    <xf numFmtId="172" fontId="5" fillId="4" borderId="3" xfId="0" applyNumberFormat="1" applyFont="1" applyFill="1" applyBorder="1"/>
    <xf numFmtId="0" fontId="8" fillId="0" borderId="5" xfId="0" applyFont="1" applyBorder="1"/>
    <xf numFmtId="183" fontId="5" fillId="0" borderId="5" xfId="0" applyNumberFormat="1" applyFont="1" applyBorder="1" applyAlignment="1">
      <alignment horizontal="right"/>
    </xf>
    <xf numFmtId="184" fontId="5" fillId="0" borderId="5" xfId="0" applyNumberFormat="1" applyFont="1" applyBorder="1" applyAlignment="1">
      <alignment horizontal="right"/>
    </xf>
    <xf numFmtId="44" fontId="21" fillId="0" borderId="5" xfId="1" applyFont="1" applyBorder="1"/>
    <xf numFmtId="44" fontId="21" fillId="0" borderId="0" xfId="1" applyFont="1" applyBorder="1"/>
    <xf numFmtId="185" fontId="5" fillId="4" borderId="3" xfId="0" applyNumberFormat="1" applyFont="1" applyFill="1" applyBorder="1"/>
    <xf numFmtId="186" fontId="5" fillId="0" borderId="3" xfId="0" applyNumberFormat="1" applyFont="1" applyBorder="1"/>
    <xf numFmtId="187" fontId="5" fillId="0" borderId="3" xfId="0" applyNumberFormat="1" applyFont="1" applyBorder="1"/>
    <xf numFmtId="44" fontId="13" fillId="0" borderId="0" xfId="1" applyFont="1" applyBorder="1"/>
    <xf numFmtId="169" fontId="5" fillId="5" borderId="3" xfId="0" applyNumberFormat="1" applyFont="1" applyFill="1" applyBorder="1"/>
    <xf numFmtId="183" fontId="5" fillId="5" borderId="3" xfId="0" applyNumberFormat="1" applyFont="1" applyFill="1" applyBorder="1" applyAlignment="1">
      <alignment horizontal="right"/>
    </xf>
    <xf numFmtId="166" fontId="5" fillId="5" borderId="3" xfId="0" applyNumberFormat="1" applyFont="1" applyFill="1" applyBorder="1"/>
    <xf numFmtId="175" fontId="5" fillId="6" borderId="3" xfId="0" applyNumberFormat="1" applyFont="1" applyFill="1" applyBorder="1" applyAlignment="1">
      <alignment horizontal="right"/>
    </xf>
    <xf numFmtId="164" fontId="5" fillId="6" borderId="3" xfId="0" applyNumberFormat="1" applyFont="1" applyFill="1" applyBorder="1" applyAlignment="1">
      <alignment horizontal="right"/>
    </xf>
    <xf numFmtId="176" fontId="5" fillId="5" borderId="3" xfId="0" applyNumberFormat="1" applyFont="1" applyFill="1" applyBorder="1"/>
    <xf numFmtId="181" fontId="5" fillId="5" borderId="3" xfId="0" applyNumberFormat="1" applyFont="1" applyFill="1" applyBorder="1"/>
    <xf numFmtId="187" fontId="5" fillId="5" borderId="3" xfId="0" applyNumberFormat="1" applyFont="1" applyFill="1" applyBorder="1"/>
    <xf numFmtId="166" fontId="5" fillId="0" borderId="0" xfId="0" applyNumberFormat="1" applyFont="1" applyAlignment="1">
      <alignment horizontal="right"/>
    </xf>
    <xf numFmtId="188" fontId="5" fillId="0" borderId="3" xfId="0" applyNumberFormat="1" applyFont="1" applyBorder="1" applyAlignment="1">
      <alignment horizontal="right"/>
    </xf>
    <xf numFmtId="188" fontId="5" fillId="0" borderId="3" xfId="0" applyNumberFormat="1" applyFont="1" applyBorder="1"/>
    <xf numFmtId="188" fontId="5" fillId="4" borderId="3" xfId="0" applyNumberFormat="1" applyFont="1" applyFill="1" applyBorder="1"/>
    <xf numFmtId="188" fontId="5" fillId="3" borderId="0" xfId="0" applyNumberFormat="1" applyFont="1" applyFill="1"/>
    <xf numFmtId="189" fontId="5" fillId="0" borderId="3" xfId="0" applyNumberFormat="1" applyFont="1" applyBorder="1"/>
    <xf numFmtId="189" fontId="5" fillId="4" borderId="3" xfId="0" applyNumberFormat="1" applyFont="1" applyFill="1" applyBorder="1"/>
    <xf numFmtId="0" fontId="19" fillId="0" borderId="0" xfId="0" applyFont="1" applyAlignment="1">
      <alignment horizontal="left"/>
    </xf>
    <xf numFmtId="164" fontId="17" fillId="2" borderId="0" xfId="0" applyNumberFormat="1" applyFont="1" applyFill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A8CBCC"/>
      <color rgb="FF008000"/>
      <color rgb="FF0099CC"/>
      <color rgb="FF5C999B"/>
      <color rgb="FF5C0000"/>
      <color rgb="FF99000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751996</xdr:colOff>
      <xdr:row>0</xdr:row>
      <xdr:rowOff>1281</xdr:rowOff>
    </xdr:from>
    <xdr:to>
      <xdr:col>9</xdr:col>
      <xdr:colOff>623527</xdr:colOff>
      <xdr:row>5</xdr:row>
      <xdr:rowOff>54540</xdr:rowOff>
    </xdr:to>
    <xdr:pic>
      <xdr:nvPicPr>
        <xdr:cNvPr id="3" name="Grafik 2" descr="IBOD LOGO TES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3171" y="1281"/>
          <a:ext cx="985956" cy="10057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A1:L112"/>
  <sheetViews>
    <sheetView tabSelected="1" view="pageLayout" topLeftCell="A68" zoomScaleNormal="100" zoomScaleSheetLayoutView="70" workbookViewId="0">
      <selection activeCell="B97" sqref="B97"/>
    </sheetView>
  </sheetViews>
  <sheetFormatPr baseColWidth="10" defaultRowHeight="15" x14ac:dyDescent="0.25"/>
  <cols>
    <col min="1" max="1" width="8.28515625" style="21" customWidth="1"/>
    <col min="2" max="2" width="5.42578125" style="21" customWidth="1"/>
    <col min="3" max="3" width="47.7109375" style="21" customWidth="1"/>
    <col min="4" max="4" width="17.5703125" style="21" customWidth="1"/>
    <col min="5" max="5" width="23.7109375" style="21" customWidth="1"/>
    <col min="6" max="6" width="11.140625" style="21" bestFit="1" customWidth="1"/>
    <col min="7" max="7" width="10.42578125" style="21" hidden="1" customWidth="1"/>
    <col min="8" max="8" width="16.7109375" style="21" hidden="1" customWidth="1"/>
    <col min="9" max="9" width="16.7109375" style="21" bestFit="1" customWidth="1"/>
    <col min="10" max="10" width="9.7109375" style="21" bestFit="1" customWidth="1"/>
    <col min="11" max="11" width="12.42578125" style="21" hidden="1" customWidth="1"/>
    <col min="12" max="12" width="10.28515625" style="21" hidden="1" customWidth="1"/>
    <col min="13" max="13" width="29.7109375" style="21" bestFit="1" customWidth="1"/>
    <col min="14" max="236" width="11.42578125" style="21"/>
    <col min="237" max="237" width="6.42578125" style="21" customWidth="1"/>
    <col min="238" max="238" width="5.42578125" style="21" customWidth="1"/>
    <col min="239" max="239" width="29.5703125" style="21" customWidth="1"/>
    <col min="240" max="240" width="8.28515625" style="21" customWidth="1"/>
    <col min="241" max="241" width="11.28515625" style="21" customWidth="1"/>
    <col min="242" max="242" width="11.140625" style="21" customWidth="1"/>
    <col min="243" max="243" width="10.28515625" style="21" customWidth="1"/>
    <col min="244" max="244" width="0.140625" style="21" customWidth="1"/>
    <col min="245" max="245" width="15.140625" style="21" bestFit="1" customWidth="1"/>
    <col min="246" max="492" width="11.42578125" style="21"/>
    <col min="493" max="493" width="6.42578125" style="21" customWidth="1"/>
    <col min="494" max="494" width="5.42578125" style="21" customWidth="1"/>
    <col min="495" max="495" width="29.5703125" style="21" customWidth="1"/>
    <col min="496" max="496" width="8.28515625" style="21" customWidth="1"/>
    <col min="497" max="497" width="11.28515625" style="21" customWidth="1"/>
    <col min="498" max="498" width="11.140625" style="21" customWidth="1"/>
    <col min="499" max="499" width="10.28515625" style="21" customWidth="1"/>
    <col min="500" max="500" width="0.140625" style="21" customWidth="1"/>
    <col min="501" max="501" width="15.140625" style="21" bestFit="1" customWidth="1"/>
    <col min="502" max="748" width="11.42578125" style="21"/>
    <col min="749" max="749" width="6.42578125" style="21" customWidth="1"/>
    <col min="750" max="750" width="5.42578125" style="21" customWidth="1"/>
    <col min="751" max="751" width="29.5703125" style="21" customWidth="1"/>
    <col min="752" max="752" width="8.28515625" style="21" customWidth="1"/>
    <col min="753" max="753" width="11.28515625" style="21" customWidth="1"/>
    <col min="754" max="754" width="11.140625" style="21" customWidth="1"/>
    <col min="755" max="755" width="10.28515625" style="21" customWidth="1"/>
    <col min="756" max="756" width="0.140625" style="21" customWidth="1"/>
    <col min="757" max="757" width="15.140625" style="21" bestFit="1" customWidth="1"/>
    <col min="758" max="1004" width="11.42578125" style="21"/>
    <col min="1005" max="1005" width="6.42578125" style="21" customWidth="1"/>
    <col min="1006" max="1006" width="5.42578125" style="21" customWidth="1"/>
    <col min="1007" max="1007" width="29.5703125" style="21" customWidth="1"/>
    <col min="1008" max="1008" width="8.28515625" style="21" customWidth="1"/>
    <col min="1009" max="1009" width="11.28515625" style="21" customWidth="1"/>
    <col min="1010" max="1010" width="11.140625" style="21" customWidth="1"/>
    <col min="1011" max="1011" width="10.28515625" style="21" customWidth="1"/>
    <col min="1012" max="1012" width="0.140625" style="21" customWidth="1"/>
    <col min="1013" max="1013" width="15.140625" style="21" bestFit="1" customWidth="1"/>
    <col min="1014" max="1260" width="11.42578125" style="21"/>
    <col min="1261" max="1261" width="6.42578125" style="21" customWidth="1"/>
    <col min="1262" max="1262" width="5.42578125" style="21" customWidth="1"/>
    <col min="1263" max="1263" width="29.5703125" style="21" customWidth="1"/>
    <col min="1264" max="1264" width="8.28515625" style="21" customWidth="1"/>
    <col min="1265" max="1265" width="11.28515625" style="21" customWidth="1"/>
    <col min="1266" max="1266" width="11.140625" style="21" customWidth="1"/>
    <col min="1267" max="1267" width="10.28515625" style="21" customWidth="1"/>
    <col min="1268" max="1268" width="0.140625" style="21" customWidth="1"/>
    <col min="1269" max="1269" width="15.140625" style="21" bestFit="1" customWidth="1"/>
    <col min="1270" max="1516" width="11.42578125" style="21"/>
    <col min="1517" max="1517" width="6.42578125" style="21" customWidth="1"/>
    <col min="1518" max="1518" width="5.42578125" style="21" customWidth="1"/>
    <col min="1519" max="1519" width="29.5703125" style="21" customWidth="1"/>
    <col min="1520" max="1520" width="8.28515625" style="21" customWidth="1"/>
    <col min="1521" max="1521" width="11.28515625" style="21" customWidth="1"/>
    <col min="1522" max="1522" width="11.140625" style="21" customWidth="1"/>
    <col min="1523" max="1523" width="10.28515625" style="21" customWidth="1"/>
    <col min="1524" max="1524" width="0.140625" style="21" customWidth="1"/>
    <col min="1525" max="1525" width="15.140625" style="21" bestFit="1" customWidth="1"/>
    <col min="1526" max="1772" width="11.42578125" style="21"/>
    <col min="1773" max="1773" width="6.42578125" style="21" customWidth="1"/>
    <col min="1774" max="1774" width="5.42578125" style="21" customWidth="1"/>
    <col min="1775" max="1775" width="29.5703125" style="21" customWidth="1"/>
    <col min="1776" max="1776" width="8.28515625" style="21" customWidth="1"/>
    <col min="1777" max="1777" width="11.28515625" style="21" customWidth="1"/>
    <col min="1778" max="1778" width="11.140625" style="21" customWidth="1"/>
    <col min="1779" max="1779" width="10.28515625" style="21" customWidth="1"/>
    <col min="1780" max="1780" width="0.140625" style="21" customWidth="1"/>
    <col min="1781" max="1781" width="15.140625" style="21" bestFit="1" customWidth="1"/>
    <col min="1782" max="2028" width="11.42578125" style="21"/>
    <col min="2029" max="2029" width="6.42578125" style="21" customWidth="1"/>
    <col min="2030" max="2030" width="5.42578125" style="21" customWidth="1"/>
    <col min="2031" max="2031" width="29.5703125" style="21" customWidth="1"/>
    <col min="2032" max="2032" width="8.28515625" style="21" customWidth="1"/>
    <col min="2033" max="2033" width="11.28515625" style="21" customWidth="1"/>
    <col min="2034" max="2034" width="11.140625" style="21" customWidth="1"/>
    <col min="2035" max="2035" width="10.28515625" style="21" customWidth="1"/>
    <col min="2036" max="2036" width="0.140625" style="21" customWidth="1"/>
    <col min="2037" max="2037" width="15.140625" style="21" bestFit="1" customWidth="1"/>
    <col min="2038" max="2284" width="11.42578125" style="21"/>
    <col min="2285" max="2285" width="6.42578125" style="21" customWidth="1"/>
    <col min="2286" max="2286" width="5.42578125" style="21" customWidth="1"/>
    <col min="2287" max="2287" width="29.5703125" style="21" customWidth="1"/>
    <col min="2288" max="2288" width="8.28515625" style="21" customWidth="1"/>
    <col min="2289" max="2289" width="11.28515625" style="21" customWidth="1"/>
    <col min="2290" max="2290" width="11.140625" style="21" customWidth="1"/>
    <col min="2291" max="2291" width="10.28515625" style="21" customWidth="1"/>
    <col min="2292" max="2292" width="0.140625" style="21" customWidth="1"/>
    <col min="2293" max="2293" width="15.140625" style="21" bestFit="1" customWidth="1"/>
    <col min="2294" max="2540" width="11.42578125" style="21"/>
    <col min="2541" max="2541" width="6.42578125" style="21" customWidth="1"/>
    <col min="2542" max="2542" width="5.42578125" style="21" customWidth="1"/>
    <col min="2543" max="2543" width="29.5703125" style="21" customWidth="1"/>
    <col min="2544" max="2544" width="8.28515625" style="21" customWidth="1"/>
    <col min="2545" max="2545" width="11.28515625" style="21" customWidth="1"/>
    <col min="2546" max="2546" width="11.140625" style="21" customWidth="1"/>
    <col min="2547" max="2547" width="10.28515625" style="21" customWidth="1"/>
    <col min="2548" max="2548" width="0.140625" style="21" customWidth="1"/>
    <col min="2549" max="2549" width="15.140625" style="21" bestFit="1" customWidth="1"/>
    <col min="2550" max="2796" width="11.42578125" style="21"/>
    <col min="2797" max="2797" width="6.42578125" style="21" customWidth="1"/>
    <col min="2798" max="2798" width="5.42578125" style="21" customWidth="1"/>
    <col min="2799" max="2799" width="29.5703125" style="21" customWidth="1"/>
    <col min="2800" max="2800" width="8.28515625" style="21" customWidth="1"/>
    <col min="2801" max="2801" width="11.28515625" style="21" customWidth="1"/>
    <col min="2802" max="2802" width="11.140625" style="21" customWidth="1"/>
    <col min="2803" max="2803" width="10.28515625" style="21" customWidth="1"/>
    <col min="2804" max="2804" width="0.140625" style="21" customWidth="1"/>
    <col min="2805" max="2805" width="15.140625" style="21" bestFit="1" customWidth="1"/>
    <col min="2806" max="3052" width="11.42578125" style="21"/>
    <col min="3053" max="3053" width="6.42578125" style="21" customWidth="1"/>
    <col min="3054" max="3054" width="5.42578125" style="21" customWidth="1"/>
    <col min="3055" max="3055" width="29.5703125" style="21" customWidth="1"/>
    <col min="3056" max="3056" width="8.28515625" style="21" customWidth="1"/>
    <col min="3057" max="3057" width="11.28515625" style="21" customWidth="1"/>
    <col min="3058" max="3058" width="11.140625" style="21" customWidth="1"/>
    <col min="3059" max="3059" width="10.28515625" style="21" customWidth="1"/>
    <col min="3060" max="3060" width="0.140625" style="21" customWidth="1"/>
    <col min="3061" max="3061" width="15.140625" style="21" bestFit="1" customWidth="1"/>
    <col min="3062" max="3308" width="11.42578125" style="21"/>
    <col min="3309" max="3309" width="6.42578125" style="21" customWidth="1"/>
    <col min="3310" max="3310" width="5.42578125" style="21" customWidth="1"/>
    <col min="3311" max="3311" width="29.5703125" style="21" customWidth="1"/>
    <col min="3312" max="3312" width="8.28515625" style="21" customWidth="1"/>
    <col min="3313" max="3313" width="11.28515625" style="21" customWidth="1"/>
    <col min="3314" max="3314" width="11.140625" style="21" customWidth="1"/>
    <col min="3315" max="3315" width="10.28515625" style="21" customWidth="1"/>
    <col min="3316" max="3316" width="0.140625" style="21" customWidth="1"/>
    <col min="3317" max="3317" width="15.140625" style="21" bestFit="1" customWidth="1"/>
    <col min="3318" max="3564" width="11.42578125" style="21"/>
    <col min="3565" max="3565" width="6.42578125" style="21" customWidth="1"/>
    <col min="3566" max="3566" width="5.42578125" style="21" customWidth="1"/>
    <col min="3567" max="3567" width="29.5703125" style="21" customWidth="1"/>
    <col min="3568" max="3568" width="8.28515625" style="21" customWidth="1"/>
    <col min="3569" max="3569" width="11.28515625" style="21" customWidth="1"/>
    <col min="3570" max="3570" width="11.140625" style="21" customWidth="1"/>
    <col min="3571" max="3571" width="10.28515625" style="21" customWidth="1"/>
    <col min="3572" max="3572" width="0.140625" style="21" customWidth="1"/>
    <col min="3573" max="3573" width="15.140625" style="21" bestFit="1" customWidth="1"/>
    <col min="3574" max="3820" width="11.42578125" style="21"/>
    <col min="3821" max="3821" width="6.42578125" style="21" customWidth="1"/>
    <col min="3822" max="3822" width="5.42578125" style="21" customWidth="1"/>
    <col min="3823" max="3823" width="29.5703125" style="21" customWidth="1"/>
    <col min="3824" max="3824" width="8.28515625" style="21" customWidth="1"/>
    <col min="3825" max="3825" width="11.28515625" style="21" customWidth="1"/>
    <col min="3826" max="3826" width="11.140625" style="21" customWidth="1"/>
    <col min="3827" max="3827" width="10.28515625" style="21" customWidth="1"/>
    <col min="3828" max="3828" width="0.140625" style="21" customWidth="1"/>
    <col min="3829" max="3829" width="15.140625" style="21" bestFit="1" customWidth="1"/>
    <col min="3830" max="4076" width="11.42578125" style="21"/>
    <col min="4077" max="4077" width="6.42578125" style="21" customWidth="1"/>
    <col min="4078" max="4078" width="5.42578125" style="21" customWidth="1"/>
    <col min="4079" max="4079" width="29.5703125" style="21" customWidth="1"/>
    <col min="4080" max="4080" width="8.28515625" style="21" customWidth="1"/>
    <col min="4081" max="4081" width="11.28515625" style="21" customWidth="1"/>
    <col min="4082" max="4082" width="11.140625" style="21" customWidth="1"/>
    <col min="4083" max="4083" width="10.28515625" style="21" customWidth="1"/>
    <col min="4084" max="4084" width="0.140625" style="21" customWidth="1"/>
    <col min="4085" max="4085" width="15.140625" style="21" bestFit="1" customWidth="1"/>
    <col min="4086" max="4332" width="11.42578125" style="21"/>
    <col min="4333" max="4333" width="6.42578125" style="21" customWidth="1"/>
    <col min="4334" max="4334" width="5.42578125" style="21" customWidth="1"/>
    <col min="4335" max="4335" width="29.5703125" style="21" customWidth="1"/>
    <col min="4336" max="4336" width="8.28515625" style="21" customWidth="1"/>
    <col min="4337" max="4337" width="11.28515625" style="21" customWidth="1"/>
    <col min="4338" max="4338" width="11.140625" style="21" customWidth="1"/>
    <col min="4339" max="4339" width="10.28515625" style="21" customWidth="1"/>
    <col min="4340" max="4340" width="0.140625" style="21" customWidth="1"/>
    <col min="4341" max="4341" width="15.140625" style="21" bestFit="1" customWidth="1"/>
    <col min="4342" max="4588" width="11.42578125" style="21"/>
    <col min="4589" max="4589" width="6.42578125" style="21" customWidth="1"/>
    <col min="4590" max="4590" width="5.42578125" style="21" customWidth="1"/>
    <col min="4591" max="4591" width="29.5703125" style="21" customWidth="1"/>
    <col min="4592" max="4592" width="8.28515625" style="21" customWidth="1"/>
    <col min="4593" max="4593" width="11.28515625" style="21" customWidth="1"/>
    <col min="4594" max="4594" width="11.140625" style="21" customWidth="1"/>
    <col min="4595" max="4595" width="10.28515625" style="21" customWidth="1"/>
    <col min="4596" max="4596" width="0.140625" style="21" customWidth="1"/>
    <col min="4597" max="4597" width="15.140625" style="21" bestFit="1" customWidth="1"/>
    <col min="4598" max="4844" width="11.42578125" style="21"/>
    <col min="4845" max="4845" width="6.42578125" style="21" customWidth="1"/>
    <col min="4846" max="4846" width="5.42578125" style="21" customWidth="1"/>
    <col min="4847" max="4847" width="29.5703125" style="21" customWidth="1"/>
    <col min="4848" max="4848" width="8.28515625" style="21" customWidth="1"/>
    <col min="4849" max="4849" width="11.28515625" style="21" customWidth="1"/>
    <col min="4850" max="4850" width="11.140625" style="21" customWidth="1"/>
    <col min="4851" max="4851" width="10.28515625" style="21" customWidth="1"/>
    <col min="4852" max="4852" width="0.140625" style="21" customWidth="1"/>
    <col min="4853" max="4853" width="15.140625" style="21" bestFit="1" customWidth="1"/>
    <col min="4854" max="5100" width="11.42578125" style="21"/>
    <col min="5101" max="5101" width="6.42578125" style="21" customWidth="1"/>
    <col min="5102" max="5102" width="5.42578125" style="21" customWidth="1"/>
    <col min="5103" max="5103" width="29.5703125" style="21" customWidth="1"/>
    <col min="5104" max="5104" width="8.28515625" style="21" customWidth="1"/>
    <col min="5105" max="5105" width="11.28515625" style="21" customWidth="1"/>
    <col min="5106" max="5106" width="11.140625" style="21" customWidth="1"/>
    <col min="5107" max="5107" width="10.28515625" style="21" customWidth="1"/>
    <col min="5108" max="5108" width="0.140625" style="21" customWidth="1"/>
    <col min="5109" max="5109" width="15.140625" style="21" bestFit="1" customWidth="1"/>
    <col min="5110" max="5356" width="11.42578125" style="21"/>
    <col min="5357" max="5357" width="6.42578125" style="21" customWidth="1"/>
    <col min="5358" max="5358" width="5.42578125" style="21" customWidth="1"/>
    <col min="5359" max="5359" width="29.5703125" style="21" customWidth="1"/>
    <col min="5360" max="5360" width="8.28515625" style="21" customWidth="1"/>
    <col min="5361" max="5361" width="11.28515625" style="21" customWidth="1"/>
    <col min="5362" max="5362" width="11.140625" style="21" customWidth="1"/>
    <col min="5363" max="5363" width="10.28515625" style="21" customWidth="1"/>
    <col min="5364" max="5364" width="0.140625" style="21" customWidth="1"/>
    <col min="5365" max="5365" width="15.140625" style="21" bestFit="1" customWidth="1"/>
    <col min="5366" max="5612" width="11.42578125" style="21"/>
    <col min="5613" max="5613" width="6.42578125" style="21" customWidth="1"/>
    <col min="5614" max="5614" width="5.42578125" style="21" customWidth="1"/>
    <col min="5615" max="5615" width="29.5703125" style="21" customWidth="1"/>
    <col min="5616" max="5616" width="8.28515625" style="21" customWidth="1"/>
    <col min="5617" max="5617" width="11.28515625" style="21" customWidth="1"/>
    <col min="5618" max="5618" width="11.140625" style="21" customWidth="1"/>
    <col min="5619" max="5619" width="10.28515625" style="21" customWidth="1"/>
    <col min="5620" max="5620" width="0.140625" style="21" customWidth="1"/>
    <col min="5621" max="5621" width="15.140625" style="21" bestFit="1" customWidth="1"/>
    <col min="5622" max="5868" width="11.42578125" style="21"/>
    <col min="5869" max="5869" width="6.42578125" style="21" customWidth="1"/>
    <col min="5870" max="5870" width="5.42578125" style="21" customWidth="1"/>
    <col min="5871" max="5871" width="29.5703125" style="21" customWidth="1"/>
    <col min="5872" max="5872" width="8.28515625" style="21" customWidth="1"/>
    <col min="5873" max="5873" width="11.28515625" style="21" customWidth="1"/>
    <col min="5874" max="5874" width="11.140625" style="21" customWidth="1"/>
    <col min="5875" max="5875" width="10.28515625" style="21" customWidth="1"/>
    <col min="5876" max="5876" width="0.140625" style="21" customWidth="1"/>
    <col min="5877" max="5877" width="15.140625" style="21" bestFit="1" customWidth="1"/>
    <col min="5878" max="6124" width="11.42578125" style="21"/>
    <col min="6125" max="6125" width="6.42578125" style="21" customWidth="1"/>
    <col min="6126" max="6126" width="5.42578125" style="21" customWidth="1"/>
    <col min="6127" max="6127" width="29.5703125" style="21" customWidth="1"/>
    <col min="6128" max="6128" width="8.28515625" style="21" customWidth="1"/>
    <col min="6129" max="6129" width="11.28515625" style="21" customWidth="1"/>
    <col min="6130" max="6130" width="11.140625" style="21" customWidth="1"/>
    <col min="6131" max="6131" width="10.28515625" style="21" customWidth="1"/>
    <col min="6132" max="6132" width="0.140625" style="21" customWidth="1"/>
    <col min="6133" max="6133" width="15.140625" style="21" bestFit="1" customWidth="1"/>
    <col min="6134" max="6380" width="11.42578125" style="21"/>
    <col min="6381" max="6381" width="6.42578125" style="21" customWidth="1"/>
    <col min="6382" max="6382" width="5.42578125" style="21" customWidth="1"/>
    <col min="6383" max="6383" width="29.5703125" style="21" customWidth="1"/>
    <col min="6384" max="6384" width="8.28515625" style="21" customWidth="1"/>
    <col min="6385" max="6385" width="11.28515625" style="21" customWidth="1"/>
    <col min="6386" max="6386" width="11.140625" style="21" customWidth="1"/>
    <col min="6387" max="6387" width="10.28515625" style="21" customWidth="1"/>
    <col min="6388" max="6388" width="0.140625" style="21" customWidth="1"/>
    <col min="6389" max="6389" width="15.140625" style="21" bestFit="1" customWidth="1"/>
    <col min="6390" max="6636" width="11.42578125" style="21"/>
    <col min="6637" max="6637" width="6.42578125" style="21" customWidth="1"/>
    <col min="6638" max="6638" width="5.42578125" style="21" customWidth="1"/>
    <col min="6639" max="6639" width="29.5703125" style="21" customWidth="1"/>
    <col min="6640" max="6640" width="8.28515625" style="21" customWidth="1"/>
    <col min="6641" max="6641" width="11.28515625" style="21" customWidth="1"/>
    <col min="6642" max="6642" width="11.140625" style="21" customWidth="1"/>
    <col min="6643" max="6643" width="10.28515625" style="21" customWidth="1"/>
    <col min="6644" max="6644" width="0.140625" style="21" customWidth="1"/>
    <col min="6645" max="6645" width="15.140625" style="21" bestFit="1" customWidth="1"/>
    <col min="6646" max="6892" width="11.42578125" style="21"/>
    <col min="6893" max="6893" width="6.42578125" style="21" customWidth="1"/>
    <col min="6894" max="6894" width="5.42578125" style="21" customWidth="1"/>
    <col min="6895" max="6895" width="29.5703125" style="21" customWidth="1"/>
    <col min="6896" max="6896" width="8.28515625" style="21" customWidth="1"/>
    <col min="6897" max="6897" width="11.28515625" style="21" customWidth="1"/>
    <col min="6898" max="6898" width="11.140625" style="21" customWidth="1"/>
    <col min="6899" max="6899" width="10.28515625" style="21" customWidth="1"/>
    <col min="6900" max="6900" width="0.140625" style="21" customWidth="1"/>
    <col min="6901" max="6901" width="15.140625" style="21" bestFit="1" customWidth="1"/>
    <col min="6902" max="7148" width="11.42578125" style="21"/>
    <col min="7149" max="7149" width="6.42578125" style="21" customWidth="1"/>
    <col min="7150" max="7150" width="5.42578125" style="21" customWidth="1"/>
    <col min="7151" max="7151" width="29.5703125" style="21" customWidth="1"/>
    <col min="7152" max="7152" width="8.28515625" style="21" customWidth="1"/>
    <col min="7153" max="7153" width="11.28515625" style="21" customWidth="1"/>
    <col min="7154" max="7154" width="11.140625" style="21" customWidth="1"/>
    <col min="7155" max="7155" width="10.28515625" style="21" customWidth="1"/>
    <col min="7156" max="7156" width="0.140625" style="21" customWidth="1"/>
    <col min="7157" max="7157" width="15.140625" style="21" bestFit="1" customWidth="1"/>
    <col min="7158" max="7404" width="11.42578125" style="21"/>
    <col min="7405" max="7405" width="6.42578125" style="21" customWidth="1"/>
    <col min="7406" max="7406" width="5.42578125" style="21" customWidth="1"/>
    <col min="7407" max="7407" width="29.5703125" style="21" customWidth="1"/>
    <col min="7408" max="7408" width="8.28515625" style="21" customWidth="1"/>
    <col min="7409" max="7409" width="11.28515625" style="21" customWidth="1"/>
    <col min="7410" max="7410" width="11.140625" style="21" customWidth="1"/>
    <col min="7411" max="7411" width="10.28515625" style="21" customWidth="1"/>
    <col min="7412" max="7412" width="0.140625" style="21" customWidth="1"/>
    <col min="7413" max="7413" width="15.140625" style="21" bestFit="1" customWidth="1"/>
    <col min="7414" max="7660" width="11.42578125" style="21"/>
    <col min="7661" max="7661" width="6.42578125" style="21" customWidth="1"/>
    <col min="7662" max="7662" width="5.42578125" style="21" customWidth="1"/>
    <col min="7663" max="7663" width="29.5703125" style="21" customWidth="1"/>
    <col min="7664" max="7664" width="8.28515625" style="21" customWidth="1"/>
    <col min="7665" max="7665" width="11.28515625" style="21" customWidth="1"/>
    <col min="7666" max="7666" width="11.140625" style="21" customWidth="1"/>
    <col min="7667" max="7667" width="10.28515625" style="21" customWidth="1"/>
    <col min="7668" max="7668" width="0.140625" style="21" customWidth="1"/>
    <col min="7669" max="7669" width="15.140625" style="21" bestFit="1" customWidth="1"/>
    <col min="7670" max="7916" width="11.42578125" style="21"/>
    <col min="7917" max="7917" width="6.42578125" style="21" customWidth="1"/>
    <col min="7918" max="7918" width="5.42578125" style="21" customWidth="1"/>
    <col min="7919" max="7919" width="29.5703125" style="21" customWidth="1"/>
    <col min="7920" max="7920" width="8.28515625" style="21" customWidth="1"/>
    <col min="7921" max="7921" width="11.28515625" style="21" customWidth="1"/>
    <col min="7922" max="7922" width="11.140625" style="21" customWidth="1"/>
    <col min="7923" max="7923" width="10.28515625" style="21" customWidth="1"/>
    <col min="7924" max="7924" width="0.140625" style="21" customWidth="1"/>
    <col min="7925" max="7925" width="15.140625" style="21" bestFit="1" customWidth="1"/>
    <col min="7926" max="8172" width="11.42578125" style="21"/>
    <col min="8173" max="8173" width="6.42578125" style="21" customWidth="1"/>
    <col min="8174" max="8174" width="5.42578125" style="21" customWidth="1"/>
    <col min="8175" max="8175" width="29.5703125" style="21" customWidth="1"/>
    <col min="8176" max="8176" width="8.28515625" style="21" customWidth="1"/>
    <col min="8177" max="8177" width="11.28515625" style="21" customWidth="1"/>
    <col min="8178" max="8178" width="11.140625" style="21" customWidth="1"/>
    <col min="8179" max="8179" width="10.28515625" style="21" customWidth="1"/>
    <col min="8180" max="8180" width="0.140625" style="21" customWidth="1"/>
    <col min="8181" max="8181" width="15.140625" style="21" bestFit="1" customWidth="1"/>
    <col min="8182" max="8428" width="11.42578125" style="21"/>
    <col min="8429" max="8429" width="6.42578125" style="21" customWidth="1"/>
    <col min="8430" max="8430" width="5.42578125" style="21" customWidth="1"/>
    <col min="8431" max="8431" width="29.5703125" style="21" customWidth="1"/>
    <col min="8432" max="8432" width="8.28515625" style="21" customWidth="1"/>
    <col min="8433" max="8433" width="11.28515625" style="21" customWidth="1"/>
    <col min="8434" max="8434" width="11.140625" style="21" customWidth="1"/>
    <col min="8435" max="8435" width="10.28515625" style="21" customWidth="1"/>
    <col min="8436" max="8436" width="0.140625" style="21" customWidth="1"/>
    <col min="8437" max="8437" width="15.140625" style="21" bestFit="1" customWidth="1"/>
    <col min="8438" max="8684" width="11.42578125" style="21"/>
    <col min="8685" max="8685" width="6.42578125" style="21" customWidth="1"/>
    <col min="8686" max="8686" width="5.42578125" style="21" customWidth="1"/>
    <col min="8687" max="8687" width="29.5703125" style="21" customWidth="1"/>
    <col min="8688" max="8688" width="8.28515625" style="21" customWidth="1"/>
    <col min="8689" max="8689" width="11.28515625" style="21" customWidth="1"/>
    <col min="8690" max="8690" width="11.140625" style="21" customWidth="1"/>
    <col min="8691" max="8691" width="10.28515625" style="21" customWidth="1"/>
    <col min="8692" max="8692" width="0.140625" style="21" customWidth="1"/>
    <col min="8693" max="8693" width="15.140625" style="21" bestFit="1" customWidth="1"/>
    <col min="8694" max="8940" width="11.42578125" style="21"/>
    <col min="8941" max="8941" width="6.42578125" style="21" customWidth="1"/>
    <col min="8942" max="8942" width="5.42578125" style="21" customWidth="1"/>
    <col min="8943" max="8943" width="29.5703125" style="21" customWidth="1"/>
    <col min="8944" max="8944" width="8.28515625" style="21" customWidth="1"/>
    <col min="8945" max="8945" width="11.28515625" style="21" customWidth="1"/>
    <col min="8946" max="8946" width="11.140625" style="21" customWidth="1"/>
    <col min="8947" max="8947" width="10.28515625" style="21" customWidth="1"/>
    <col min="8948" max="8948" width="0.140625" style="21" customWidth="1"/>
    <col min="8949" max="8949" width="15.140625" style="21" bestFit="1" customWidth="1"/>
    <col min="8950" max="9196" width="11.42578125" style="21"/>
    <col min="9197" max="9197" width="6.42578125" style="21" customWidth="1"/>
    <col min="9198" max="9198" width="5.42578125" style="21" customWidth="1"/>
    <col min="9199" max="9199" width="29.5703125" style="21" customWidth="1"/>
    <col min="9200" max="9200" width="8.28515625" style="21" customWidth="1"/>
    <col min="9201" max="9201" width="11.28515625" style="21" customWidth="1"/>
    <col min="9202" max="9202" width="11.140625" style="21" customWidth="1"/>
    <col min="9203" max="9203" width="10.28515625" style="21" customWidth="1"/>
    <col min="9204" max="9204" width="0.140625" style="21" customWidth="1"/>
    <col min="9205" max="9205" width="15.140625" style="21" bestFit="1" customWidth="1"/>
    <col min="9206" max="9452" width="11.42578125" style="21"/>
    <col min="9453" max="9453" width="6.42578125" style="21" customWidth="1"/>
    <col min="9454" max="9454" width="5.42578125" style="21" customWidth="1"/>
    <col min="9455" max="9455" width="29.5703125" style="21" customWidth="1"/>
    <col min="9456" max="9456" width="8.28515625" style="21" customWidth="1"/>
    <col min="9457" max="9457" width="11.28515625" style="21" customWidth="1"/>
    <col min="9458" max="9458" width="11.140625" style="21" customWidth="1"/>
    <col min="9459" max="9459" width="10.28515625" style="21" customWidth="1"/>
    <col min="9460" max="9460" width="0.140625" style="21" customWidth="1"/>
    <col min="9461" max="9461" width="15.140625" style="21" bestFit="1" customWidth="1"/>
    <col min="9462" max="9708" width="11.42578125" style="21"/>
    <col min="9709" max="9709" width="6.42578125" style="21" customWidth="1"/>
    <col min="9710" max="9710" width="5.42578125" style="21" customWidth="1"/>
    <col min="9711" max="9711" width="29.5703125" style="21" customWidth="1"/>
    <col min="9712" max="9712" width="8.28515625" style="21" customWidth="1"/>
    <col min="9713" max="9713" width="11.28515625" style="21" customWidth="1"/>
    <col min="9714" max="9714" width="11.140625" style="21" customWidth="1"/>
    <col min="9715" max="9715" width="10.28515625" style="21" customWidth="1"/>
    <col min="9716" max="9716" width="0.140625" style="21" customWidth="1"/>
    <col min="9717" max="9717" width="15.140625" style="21" bestFit="1" customWidth="1"/>
    <col min="9718" max="9964" width="11.42578125" style="21"/>
    <col min="9965" max="9965" width="6.42578125" style="21" customWidth="1"/>
    <col min="9966" max="9966" width="5.42578125" style="21" customWidth="1"/>
    <col min="9967" max="9967" width="29.5703125" style="21" customWidth="1"/>
    <col min="9968" max="9968" width="8.28515625" style="21" customWidth="1"/>
    <col min="9969" max="9969" width="11.28515625" style="21" customWidth="1"/>
    <col min="9970" max="9970" width="11.140625" style="21" customWidth="1"/>
    <col min="9971" max="9971" width="10.28515625" style="21" customWidth="1"/>
    <col min="9972" max="9972" width="0.140625" style="21" customWidth="1"/>
    <col min="9973" max="9973" width="15.140625" style="21" bestFit="1" customWidth="1"/>
    <col min="9974" max="10220" width="11.42578125" style="21"/>
    <col min="10221" max="10221" width="6.42578125" style="21" customWidth="1"/>
    <col min="10222" max="10222" width="5.42578125" style="21" customWidth="1"/>
    <col min="10223" max="10223" width="29.5703125" style="21" customWidth="1"/>
    <col min="10224" max="10224" width="8.28515625" style="21" customWidth="1"/>
    <col min="10225" max="10225" width="11.28515625" style="21" customWidth="1"/>
    <col min="10226" max="10226" width="11.140625" style="21" customWidth="1"/>
    <col min="10227" max="10227" width="10.28515625" style="21" customWidth="1"/>
    <col min="10228" max="10228" width="0.140625" style="21" customWidth="1"/>
    <col min="10229" max="10229" width="15.140625" style="21" bestFit="1" customWidth="1"/>
    <col min="10230" max="10476" width="11.42578125" style="21"/>
    <col min="10477" max="10477" width="6.42578125" style="21" customWidth="1"/>
    <col min="10478" max="10478" width="5.42578125" style="21" customWidth="1"/>
    <col min="10479" max="10479" width="29.5703125" style="21" customWidth="1"/>
    <col min="10480" max="10480" width="8.28515625" style="21" customWidth="1"/>
    <col min="10481" max="10481" width="11.28515625" style="21" customWidth="1"/>
    <col min="10482" max="10482" width="11.140625" style="21" customWidth="1"/>
    <col min="10483" max="10483" width="10.28515625" style="21" customWidth="1"/>
    <col min="10484" max="10484" width="0.140625" style="21" customWidth="1"/>
    <col min="10485" max="10485" width="15.140625" style="21" bestFit="1" customWidth="1"/>
    <col min="10486" max="10732" width="11.42578125" style="21"/>
    <col min="10733" max="10733" width="6.42578125" style="21" customWidth="1"/>
    <col min="10734" max="10734" width="5.42578125" style="21" customWidth="1"/>
    <col min="10735" max="10735" width="29.5703125" style="21" customWidth="1"/>
    <col min="10736" max="10736" width="8.28515625" style="21" customWidth="1"/>
    <col min="10737" max="10737" width="11.28515625" style="21" customWidth="1"/>
    <col min="10738" max="10738" width="11.140625" style="21" customWidth="1"/>
    <col min="10739" max="10739" width="10.28515625" style="21" customWidth="1"/>
    <col min="10740" max="10740" width="0.140625" style="21" customWidth="1"/>
    <col min="10741" max="10741" width="15.140625" style="21" bestFit="1" customWidth="1"/>
    <col min="10742" max="10988" width="11.42578125" style="21"/>
    <col min="10989" max="10989" width="6.42578125" style="21" customWidth="1"/>
    <col min="10990" max="10990" width="5.42578125" style="21" customWidth="1"/>
    <col min="10991" max="10991" width="29.5703125" style="21" customWidth="1"/>
    <col min="10992" max="10992" width="8.28515625" style="21" customWidth="1"/>
    <col min="10993" max="10993" width="11.28515625" style="21" customWidth="1"/>
    <col min="10994" max="10994" width="11.140625" style="21" customWidth="1"/>
    <col min="10995" max="10995" width="10.28515625" style="21" customWidth="1"/>
    <col min="10996" max="10996" width="0.140625" style="21" customWidth="1"/>
    <col min="10997" max="10997" width="15.140625" style="21" bestFit="1" customWidth="1"/>
    <col min="10998" max="11244" width="11.42578125" style="21"/>
    <col min="11245" max="11245" width="6.42578125" style="21" customWidth="1"/>
    <col min="11246" max="11246" width="5.42578125" style="21" customWidth="1"/>
    <col min="11247" max="11247" width="29.5703125" style="21" customWidth="1"/>
    <col min="11248" max="11248" width="8.28515625" style="21" customWidth="1"/>
    <col min="11249" max="11249" width="11.28515625" style="21" customWidth="1"/>
    <col min="11250" max="11250" width="11.140625" style="21" customWidth="1"/>
    <col min="11251" max="11251" width="10.28515625" style="21" customWidth="1"/>
    <col min="11252" max="11252" width="0.140625" style="21" customWidth="1"/>
    <col min="11253" max="11253" width="15.140625" style="21" bestFit="1" customWidth="1"/>
    <col min="11254" max="11500" width="11.42578125" style="21"/>
    <col min="11501" max="11501" width="6.42578125" style="21" customWidth="1"/>
    <col min="11502" max="11502" width="5.42578125" style="21" customWidth="1"/>
    <col min="11503" max="11503" width="29.5703125" style="21" customWidth="1"/>
    <col min="11504" max="11504" width="8.28515625" style="21" customWidth="1"/>
    <col min="11505" max="11505" width="11.28515625" style="21" customWidth="1"/>
    <col min="11506" max="11506" width="11.140625" style="21" customWidth="1"/>
    <col min="11507" max="11507" width="10.28515625" style="21" customWidth="1"/>
    <col min="11508" max="11508" width="0.140625" style="21" customWidth="1"/>
    <col min="11509" max="11509" width="15.140625" style="21" bestFit="1" customWidth="1"/>
    <col min="11510" max="11756" width="11.42578125" style="21"/>
    <col min="11757" max="11757" width="6.42578125" style="21" customWidth="1"/>
    <col min="11758" max="11758" width="5.42578125" style="21" customWidth="1"/>
    <col min="11759" max="11759" width="29.5703125" style="21" customWidth="1"/>
    <col min="11760" max="11760" width="8.28515625" style="21" customWidth="1"/>
    <col min="11761" max="11761" width="11.28515625" style="21" customWidth="1"/>
    <col min="11762" max="11762" width="11.140625" style="21" customWidth="1"/>
    <col min="11763" max="11763" width="10.28515625" style="21" customWidth="1"/>
    <col min="11764" max="11764" width="0.140625" style="21" customWidth="1"/>
    <col min="11765" max="11765" width="15.140625" style="21" bestFit="1" customWidth="1"/>
    <col min="11766" max="12012" width="11.42578125" style="21"/>
    <col min="12013" max="12013" width="6.42578125" style="21" customWidth="1"/>
    <col min="12014" max="12014" width="5.42578125" style="21" customWidth="1"/>
    <col min="12015" max="12015" width="29.5703125" style="21" customWidth="1"/>
    <col min="12016" max="12016" width="8.28515625" style="21" customWidth="1"/>
    <col min="12017" max="12017" width="11.28515625" style="21" customWidth="1"/>
    <col min="12018" max="12018" width="11.140625" style="21" customWidth="1"/>
    <col min="12019" max="12019" width="10.28515625" style="21" customWidth="1"/>
    <col min="12020" max="12020" width="0.140625" style="21" customWidth="1"/>
    <col min="12021" max="12021" width="15.140625" style="21" bestFit="1" customWidth="1"/>
    <col min="12022" max="12268" width="11.42578125" style="21"/>
    <col min="12269" max="12269" width="6.42578125" style="21" customWidth="1"/>
    <col min="12270" max="12270" width="5.42578125" style="21" customWidth="1"/>
    <col min="12271" max="12271" width="29.5703125" style="21" customWidth="1"/>
    <col min="12272" max="12272" width="8.28515625" style="21" customWidth="1"/>
    <col min="12273" max="12273" width="11.28515625" style="21" customWidth="1"/>
    <col min="12274" max="12274" width="11.140625" style="21" customWidth="1"/>
    <col min="12275" max="12275" width="10.28515625" style="21" customWidth="1"/>
    <col min="12276" max="12276" width="0.140625" style="21" customWidth="1"/>
    <col min="12277" max="12277" width="15.140625" style="21" bestFit="1" customWidth="1"/>
    <col min="12278" max="12524" width="11.42578125" style="21"/>
    <col min="12525" max="12525" width="6.42578125" style="21" customWidth="1"/>
    <col min="12526" max="12526" width="5.42578125" style="21" customWidth="1"/>
    <col min="12527" max="12527" width="29.5703125" style="21" customWidth="1"/>
    <col min="12528" max="12528" width="8.28515625" style="21" customWidth="1"/>
    <col min="12529" max="12529" width="11.28515625" style="21" customWidth="1"/>
    <col min="12530" max="12530" width="11.140625" style="21" customWidth="1"/>
    <col min="12531" max="12531" width="10.28515625" style="21" customWidth="1"/>
    <col min="12532" max="12532" width="0.140625" style="21" customWidth="1"/>
    <col min="12533" max="12533" width="15.140625" style="21" bestFit="1" customWidth="1"/>
    <col min="12534" max="12780" width="11.42578125" style="21"/>
    <col min="12781" max="12781" width="6.42578125" style="21" customWidth="1"/>
    <col min="12782" max="12782" width="5.42578125" style="21" customWidth="1"/>
    <col min="12783" max="12783" width="29.5703125" style="21" customWidth="1"/>
    <col min="12784" max="12784" width="8.28515625" style="21" customWidth="1"/>
    <col min="12785" max="12785" width="11.28515625" style="21" customWidth="1"/>
    <col min="12786" max="12786" width="11.140625" style="21" customWidth="1"/>
    <col min="12787" max="12787" width="10.28515625" style="21" customWidth="1"/>
    <col min="12788" max="12788" width="0.140625" style="21" customWidth="1"/>
    <col min="12789" max="12789" width="15.140625" style="21" bestFit="1" customWidth="1"/>
    <col min="12790" max="13036" width="11.42578125" style="21"/>
    <col min="13037" max="13037" width="6.42578125" style="21" customWidth="1"/>
    <col min="13038" max="13038" width="5.42578125" style="21" customWidth="1"/>
    <col min="13039" max="13039" width="29.5703125" style="21" customWidth="1"/>
    <col min="13040" max="13040" width="8.28515625" style="21" customWidth="1"/>
    <col min="13041" max="13041" width="11.28515625" style="21" customWidth="1"/>
    <col min="13042" max="13042" width="11.140625" style="21" customWidth="1"/>
    <col min="13043" max="13043" width="10.28515625" style="21" customWidth="1"/>
    <col min="13044" max="13044" width="0.140625" style="21" customWidth="1"/>
    <col min="13045" max="13045" width="15.140625" style="21" bestFit="1" customWidth="1"/>
    <col min="13046" max="13292" width="11.42578125" style="21"/>
    <col min="13293" max="13293" width="6.42578125" style="21" customWidth="1"/>
    <col min="13294" max="13294" width="5.42578125" style="21" customWidth="1"/>
    <col min="13295" max="13295" width="29.5703125" style="21" customWidth="1"/>
    <col min="13296" max="13296" width="8.28515625" style="21" customWidth="1"/>
    <col min="13297" max="13297" width="11.28515625" style="21" customWidth="1"/>
    <col min="13298" max="13298" width="11.140625" style="21" customWidth="1"/>
    <col min="13299" max="13299" width="10.28515625" style="21" customWidth="1"/>
    <col min="13300" max="13300" width="0.140625" style="21" customWidth="1"/>
    <col min="13301" max="13301" width="15.140625" style="21" bestFit="1" customWidth="1"/>
    <col min="13302" max="13548" width="11.42578125" style="21"/>
    <col min="13549" max="13549" width="6.42578125" style="21" customWidth="1"/>
    <col min="13550" max="13550" width="5.42578125" style="21" customWidth="1"/>
    <col min="13551" max="13551" width="29.5703125" style="21" customWidth="1"/>
    <col min="13552" max="13552" width="8.28515625" style="21" customWidth="1"/>
    <col min="13553" max="13553" width="11.28515625" style="21" customWidth="1"/>
    <col min="13554" max="13554" width="11.140625" style="21" customWidth="1"/>
    <col min="13555" max="13555" width="10.28515625" style="21" customWidth="1"/>
    <col min="13556" max="13556" width="0.140625" style="21" customWidth="1"/>
    <col min="13557" max="13557" width="15.140625" style="21" bestFit="1" customWidth="1"/>
    <col min="13558" max="13804" width="11.42578125" style="21"/>
    <col min="13805" max="13805" width="6.42578125" style="21" customWidth="1"/>
    <col min="13806" max="13806" width="5.42578125" style="21" customWidth="1"/>
    <col min="13807" max="13807" width="29.5703125" style="21" customWidth="1"/>
    <col min="13808" max="13808" width="8.28515625" style="21" customWidth="1"/>
    <col min="13809" max="13809" width="11.28515625" style="21" customWidth="1"/>
    <col min="13810" max="13810" width="11.140625" style="21" customWidth="1"/>
    <col min="13811" max="13811" width="10.28515625" style="21" customWidth="1"/>
    <col min="13812" max="13812" width="0.140625" style="21" customWidth="1"/>
    <col min="13813" max="13813" width="15.140625" style="21" bestFit="1" customWidth="1"/>
    <col min="13814" max="14060" width="11.42578125" style="21"/>
    <col min="14061" max="14061" width="6.42578125" style="21" customWidth="1"/>
    <col min="14062" max="14062" width="5.42578125" style="21" customWidth="1"/>
    <col min="14063" max="14063" width="29.5703125" style="21" customWidth="1"/>
    <col min="14064" max="14064" width="8.28515625" style="21" customWidth="1"/>
    <col min="14065" max="14065" width="11.28515625" style="21" customWidth="1"/>
    <col min="14066" max="14066" width="11.140625" style="21" customWidth="1"/>
    <col min="14067" max="14067" width="10.28515625" style="21" customWidth="1"/>
    <col min="14068" max="14068" width="0.140625" style="21" customWidth="1"/>
    <col min="14069" max="14069" width="15.140625" style="21" bestFit="1" customWidth="1"/>
    <col min="14070" max="14316" width="11.42578125" style="21"/>
    <col min="14317" max="14317" width="6.42578125" style="21" customWidth="1"/>
    <col min="14318" max="14318" width="5.42578125" style="21" customWidth="1"/>
    <col min="14319" max="14319" width="29.5703125" style="21" customWidth="1"/>
    <col min="14320" max="14320" width="8.28515625" style="21" customWidth="1"/>
    <col min="14321" max="14321" width="11.28515625" style="21" customWidth="1"/>
    <col min="14322" max="14322" width="11.140625" style="21" customWidth="1"/>
    <col min="14323" max="14323" width="10.28515625" style="21" customWidth="1"/>
    <col min="14324" max="14324" width="0.140625" style="21" customWidth="1"/>
    <col min="14325" max="14325" width="15.140625" style="21" bestFit="1" customWidth="1"/>
    <col min="14326" max="14572" width="11.42578125" style="21"/>
    <col min="14573" max="14573" width="6.42578125" style="21" customWidth="1"/>
    <col min="14574" max="14574" width="5.42578125" style="21" customWidth="1"/>
    <col min="14575" max="14575" width="29.5703125" style="21" customWidth="1"/>
    <col min="14576" max="14576" width="8.28515625" style="21" customWidth="1"/>
    <col min="14577" max="14577" width="11.28515625" style="21" customWidth="1"/>
    <col min="14578" max="14578" width="11.140625" style="21" customWidth="1"/>
    <col min="14579" max="14579" width="10.28515625" style="21" customWidth="1"/>
    <col min="14580" max="14580" width="0.140625" style="21" customWidth="1"/>
    <col min="14581" max="14581" width="15.140625" style="21" bestFit="1" customWidth="1"/>
    <col min="14582" max="14828" width="11.42578125" style="21"/>
    <col min="14829" max="14829" width="6.42578125" style="21" customWidth="1"/>
    <col min="14830" max="14830" width="5.42578125" style="21" customWidth="1"/>
    <col min="14831" max="14831" width="29.5703125" style="21" customWidth="1"/>
    <col min="14832" max="14832" width="8.28515625" style="21" customWidth="1"/>
    <col min="14833" max="14833" width="11.28515625" style="21" customWidth="1"/>
    <col min="14834" max="14834" width="11.140625" style="21" customWidth="1"/>
    <col min="14835" max="14835" width="10.28515625" style="21" customWidth="1"/>
    <col min="14836" max="14836" width="0.140625" style="21" customWidth="1"/>
    <col min="14837" max="14837" width="15.140625" style="21" bestFit="1" customWidth="1"/>
    <col min="14838" max="15084" width="11.42578125" style="21"/>
    <col min="15085" max="15085" width="6.42578125" style="21" customWidth="1"/>
    <col min="15086" max="15086" width="5.42578125" style="21" customWidth="1"/>
    <col min="15087" max="15087" width="29.5703125" style="21" customWidth="1"/>
    <col min="15088" max="15088" width="8.28515625" style="21" customWidth="1"/>
    <col min="15089" max="15089" width="11.28515625" style="21" customWidth="1"/>
    <col min="15090" max="15090" width="11.140625" style="21" customWidth="1"/>
    <col min="15091" max="15091" width="10.28515625" style="21" customWidth="1"/>
    <col min="15092" max="15092" width="0.140625" style="21" customWidth="1"/>
    <col min="15093" max="15093" width="15.140625" style="21" bestFit="1" customWidth="1"/>
    <col min="15094" max="15340" width="11.42578125" style="21"/>
    <col min="15341" max="15341" width="6.42578125" style="21" customWidth="1"/>
    <col min="15342" max="15342" width="5.42578125" style="21" customWidth="1"/>
    <col min="15343" max="15343" width="29.5703125" style="21" customWidth="1"/>
    <col min="15344" max="15344" width="8.28515625" style="21" customWidth="1"/>
    <col min="15345" max="15345" width="11.28515625" style="21" customWidth="1"/>
    <col min="15346" max="15346" width="11.140625" style="21" customWidth="1"/>
    <col min="15347" max="15347" width="10.28515625" style="21" customWidth="1"/>
    <col min="15348" max="15348" width="0.140625" style="21" customWidth="1"/>
    <col min="15349" max="15349" width="15.140625" style="21" bestFit="1" customWidth="1"/>
    <col min="15350" max="15596" width="11.42578125" style="21"/>
    <col min="15597" max="15597" width="6.42578125" style="21" customWidth="1"/>
    <col min="15598" max="15598" width="5.42578125" style="21" customWidth="1"/>
    <col min="15599" max="15599" width="29.5703125" style="21" customWidth="1"/>
    <col min="15600" max="15600" width="8.28515625" style="21" customWidth="1"/>
    <col min="15601" max="15601" width="11.28515625" style="21" customWidth="1"/>
    <col min="15602" max="15602" width="11.140625" style="21" customWidth="1"/>
    <col min="15603" max="15603" width="10.28515625" style="21" customWidth="1"/>
    <col min="15604" max="15604" width="0.140625" style="21" customWidth="1"/>
    <col min="15605" max="15605" width="15.140625" style="21" bestFit="1" customWidth="1"/>
    <col min="15606" max="15852" width="11.42578125" style="21"/>
    <col min="15853" max="15853" width="6.42578125" style="21" customWidth="1"/>
    <col min="15854" max="15854" width="5.42578125" style="21" customWidth="1"/>
    <col min="15855" max="15855" width="29.5703125" style="21" customWidth="1"/>
    <col min="15856" max="15856" width="8.28515625" style="21" customWidth="1"/>
    <col min="15857" max="15857" width="11.28515625" style="21" customWidth="1"/>
    <col min="15858" max="15858" width="11.140625" style="21" customWidth="1"/>
    <col min="15859" max="15859" width="10.28515625" style="21" customWidth="1"/>
    <col min="15860" max="15860" width="0.140625" style="21" customWidth="1"/>
    <col min="15861" max="15861" width="15.140625" style="21" bestFit="1" customWidth="1"/>
    <col min="15862" max="16108" width="11.42578125" style="21"/>
    <col min="16109" max="16109" width="6.42578125" style="21" customWidth="1"/>
    <col min="16110" max="16110" width="5.42578125" style="21" customWidth="1"/>
    <col min="16111" max="16111" width="29.5703125" style="21" customWidth="1"/>
    <col min="16112" max="16112" width="8.28515625" style="21" customWidth="1"/>
    <col min="16113" max="16113" width="11.28515625" style="21" customWidth="1"/>
    <col min="16114" max="16114" width="11.140625" style="21" customWidth="1"/>
    <col min="16115" max="16115" width="10.28515625" style="21" customWidth="1"/>
    <col min="16116" max="16116" width="0.140625" style="21" customWidth="1"/>
    <col min="16117" max="16117" width="15.140625" style="21" bestFit="1" customWidth="1"/>
    <col min="16118" max="16384" width="11.42578125" style="21"/>
  </cols>
  <sheetData>
    <row r="1" spans="1:12" ht="15" customHeight="1" x14ac:dyDescent="0.5">
      <c r="A1" s="145" t="s">
        <v>0</v>
      </c>
      <c r="B1" s="145"/>
      <c r="C1" s="145"/>
      <c r="D1" s="98"/>
      <c r="E1" s="97"/>
    </row>
    <row r="2" spans="1:12" ht="15" customHeight="1" x14ac:dyDescent="0.5">
      <c r="A2" s="145"/>
      <c r="B2" s="145"/>
      <c r="C2" s="145"/>
      <c r="D2" s="98"/>
      <c r="E2" s="97"/>
    </row>
    <row r="3" spans="1:12" ht="15" customHeight="1" x14ac:dyDescent="0.5">
      <c r="A3" s="145"/>
      <c r="B3" s="145"/>
      <c r="C3" s="145"/>
      <c r="D3" s="98"/>
      <c r="E3" s="97"/>
    </row>
    <row r="4" spans="1:12" ht="15" customHeight="1" x14ac:dyDescent="0.25"/>
    <row r="5" spans="1:12" ht="15" customHeight="1" x14ac:dyDescent="0.25"/>
    <row r="6" spans="1:12" ht="15" customHeight="1" x14ac:dyDescent="0.25"/>
    <row r="7" spans="1:12" ht="21" x14ac:dyDescent="0.35">
      <c r="B7" s="49"/>
      <c r="C7" s="7"/>
      <c r="D7" s="41" t="s">
        <v>1</v>
      </c>
      <c r="E7" s="96">
        <v>32</v>
      </c>
      <c r="G7" s="47"/>
      <c r="H7" s="48"/>
      <c r="I7" s="146" t="s">
        <v>82</v>
      </c>
      <c r="J7" s="146"/>
      <c r="K7" s="146"/>
      <c r="L7" s="42"/>
    </row>
    <row r="8" spans="1:12" x14ac:dyDescent="0.25">
      <c r="A8" s="6"/>
      <c r="B8" s="22"/>
      <c r="C8" s="23"/>
      <c r="D8" s="7"/>
      <c r="E8" s="7"/>
      <c r="F8" s="7"/>
      <c r="G8" s="24"/>
      <c r="H8" s="20"/>
      <c r="I8" s="7"/>
      <c r="J8" s="7"/>
      <c r="K8" s="7"/>
      <c r="L8" s="7"/>
    </row>
    <row r="9" spans="1:12" ht="47.25" x14ac:dyDescent="0.25">
      <c r="A9" s="27" t="s">
        <v>2</v>
      </c>
      <c r="B9" s="27"/>
      <c r="C9" s="27" t="s">
        <v>3</v>
      </c>
      <c r="D9" s="38" t="s">
        <v>29</v>
      </c>
      <c r="E9" s="28" t="s">
        <v>24</v>
      </c>
      <c r="F9" s="29" t="s">
        <v>30</v>
      </c>
      <c r="G9" s="30" t="s">
        <v>4</v>
      </c>
      <c r="H9" s="31"/>
      <c r="I9" s="39" t="s">
        <v>11</v>
      </c>
      <c r="J9" s="38" t="s">
        <v>13</v>
      </c>
      <c r="K9" s="38" t="s">
        <v>35</v>
      </c>
      <c r="L9" s="38" t="s">
        <v>15</v>
      </c>
    </row>
    <row r="11" spans="1:12" customFormat="1" x14ac:dyDescent="0.25">
      <c r="A11" s="9" t="s">
        <v>8</v>
      </c>
      <c r="B11" s="95"/>
      <c r="C11" s="63" t="s">
        <v>27</v>
      </c>
      <c r="D11" s="10">
        <v>10</v>
      </c>
      <c r="E11" s="10">
        <v>0.3</v>
      </c>
      <c r="F11" s="32">
        <f>SUM(E7*E11)</f>
        <v>9.6</v>
      </c>
      <c r="G11" s="11">
        <f>SUM(F11/D11)</f>
        <v>0.96</v>
      </c>
      <c r="H11" s="110">
        <f>ROUNDUP(G11,0)</f>
        <v>1</v>
      </c>
      <c r="I11" s="111" t="str">
        <f>IF(B11="x",H11,"")</f>
        <v/>
      </c>
      <c r="J11" s="130" t="str">
        <f>IF(B11="x",D11*H11,"")</f>
        <v/>
      </c>
      <c r="K11" s="53">
        <v>7.14</v>
      </c>
      <c r="L11" s="104" t="str">
        <f>IF(B11="x",J11*K11,IF(B11="","0"))</f>
        <v>0</v>
      </c>
    </row>
    <row r="12" spans="1:12" customFormat="1" x14ac:dyDescent="0.25">
      <c r="A12" s="3"/>
      <c r="B12" s="4"/>
      <c r="C12" s="61" t="s">
        <v>28</v>
      </c>
      <c r="D12" s="1"/>
      <c r="E12" s="2"/>
      <c r="F12" s="2"/>
      <c r="G12" s="5"/>
      <c r="H12" s="2"/>
      <c r="I12" s="1"/>
      <c r="J12" s="1"/>
    </row>
    <row r="13" spans="1:12" x14ac:dyDescent="0.25">
      <c r="A13" s="9">
        <v>202621</v>
      </c>
      <c r="B13" s="95"/>
      <c r="C13" s="121" t="s">
        <v>9</v>
      </c>
      <c r="D13" s="113">
        <v>5</v>
      </c>
      <c r="E13" s="114">
        <v>0.15</v>
      </c>
      <c r="F13" s="116">
        <f>SUM(E7*E13)</f>
        <v>4.8</v>
      </c>
      <c r="G13" s="11">
        <f>SUM(F13/D13)</f>
        <v>0.96</v>
      </c>
      <c r="H13" s="67">
        <f>ROUNDUP(G13,0)</f>
        <v>1</v>
      </c>
      <c r="I13" s="112" t="str">
        <f>IF(B13="x",H13,"")</f>
        <v/>
      </c>
      <c r="J13" s="131" t="str">
        <f>IF(B13="x",D13*H13,"")</f>
        <v/>
      </c>
      <c r="K13" s="66">
        <v>38.57</v>
      </c>
      <c r="L13" s="66" t="str">
        <f>IF(B13="x",J13*K13,IF(B13="","-"))</f>
        <v>-</v>
      </c>
    </row>
    <row r="14" spans="1:12" x14ac:dyDescent="0.25">
      <c r="A14" s="64"/>
      <c r="B14" s="122"/>
      <c r="C14" s="125" t="s">
        <v>51</v>
      </c>
      <c r="D14" s="122"/>
      <c r="E14" s="123"/>
      <c r="F14" s="122"/>
      <c r="G14" s="71"/>
      <c r="H14" s="73"/>
      <c r="I14" s="122"/>
      <c r="J14" s="122"/>
      <c r="K14" s="74"/>
      <c r="L14" s="74"/>
    </row>
    <row r="15" spans="1:12" customFormat="1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105"/>
    </row>
    <row r="16" spans="1:12" customFormat="1" x14ac:dyDescent="0.25">
      <c r="A16" s="118"/>
      <c r="B16" s="118"/>
      <c r="C16" s="124"/>
      <c r="D16" s="118"/>
      <c r="E16" s="118"/>
      <c r="F16" s="118"/>
      <c r="G16" s="118"/>
      <c r="H16" s="118"/>
      <c r="I16" s="118"/>
      <c r="J16" s="118"/>
      <c r="K16" s="118"/>
      <c r="L16" s="119"/>
    </row>
    <row r="17" spans="1:12" x14ac:dyDescent="0.25">
      <c r="A17" s="9">
        <v>206734</v>
      </c>
      <c r="B17" s="95" t="s">
        <v>7</v>
      </c>
      <c r="C17" s="63" t="s">
        <v>36</v>
      </c>
      <c r="D17" s="10">
        <v>5</v>
      </c>
      <c r="E17" s="10">
        <v>0.25</v>
      </c>
      <c r="F17" s="32">
        <f>SUM(E7*E17)</f>
        <v>8</v>
      </c>
      <c r="G17" s="11">
        <f>SUM(F17/D17)</f>
        <v>1.6</v>
      </c>
      <c r="H17" s="127">
        <f>ROUNDUP(G17,0)</f>
        <v>2</v>
      </c>
      <c r="I17" s="126">
        <f>IF(B17="x",H17,"")</f>
        <v>2</v>
      </c>
      <c r="J17" s="130">
        <f>IF(B17="x",D17*H17,"")</f>
        <v>10</v>
      </c>
      <c r="K17" s="65">
        <v>21.07</v>
      </c>
      <c r="L17" s="66">
        <f>IF(B17="x",J17*K17,IF(B17="","-"))</f>
        <v>210.7</v>
      </c>
    </row>
    <row r="18" spans="1:12" x14ac:dyDescent="0.25">
      <c r="A18" s="9">
        <v>202037</v>
      </c>
      <c r="B18" s="95"/>
      <c r="C18" s="63" t="s">
        <v>36</v>
      </c>
      <c r="D18" s="10">
        <v>15</v>
      </c>
      <c r="E18" s="10">
        <v>0.25</v>
      </c>
      <c r="F18" s="32">
        <f>SUM(E7*E18)</f>
        <v>8</v>
      </c>
      <c r="G18" s="11">
        <f>SUM(F18/D18)</f>
        <v>0.53333333333333333</v>
      </c>
      <c r="H18" s="12">
        <f>ROUNDUP(G18,0)</f>
        <v>1</v>
      </c>
      <c r="I18" s="33" t="str">
        <f>IF(B18="x",H18,"")</f>
        <v/>
      </c>
      <c r="J18" s="130" t="str">
        <f>IF(B18="x",D18*H18,"")</f>
        <v/>
      </c>
      <c r="K18" s="65">
        <v>16.850000000000001</v>
      </c>
      <c r="L18" s="66" t="str">
        <f>IF(B18="x",J18*K18,IF(B18="","0"))</f>
        <v>0</v>
      </c>
    </row>
    <row r="19" spans="1:12" x14ac:dyDescent="0.25">
      <c r="A19" s="43"/>
      <c r="B19" s="60"/>
      <c r="C19" s="75"/>
      <c r="D19" s="76"/>
      <c r="E19" s="76"/>
      <c r="F19" s="77"/>
      <c r="G19" s="45"/>
      <c r="H19" s="78"/>
      <c r="I19" s="79"/>
      <c r="J19" s="76"/>
      <c r="K19" s="80"/>
      <c r="L19" s="80"/>
    </row>
    <row r="20" spans="1:12" customFormat="1" x14ac:dyDescent="0.25">
      <c r="A20" s="15"/>
      <c r="B20" s="58"/>
      <c r="C20" s="16"/>
      <c r="D20" s="16"/>
      <c r="E20" s="115"/>
      <c r="F20" s="82"/>
      <c r="G20" s="83"/>
      <c r="H20" s="82"/>
      <c r="I20" s="17"/>
      <c r="J20" s="84" t="str">
        <f>IF(B20="x",D20*H20,"")</f>
        <v/>
      </c>
      <c r="K20" s="85"/>
      <c r="L20" s="66"/>
    </row>
    <row r="21" spans="1:12" x14ac:dyDescent="0.25">
      <c r="A21" s="9">
        <v>202593</v>
      </c>
      <c r="B21" s="95" t="s">
        <v>7</v>
      </c>
      <c r="C21" s="63" t="s">
        <v>85</v>
      </c>
      <c r="D21" s="10">
        <v>15</v>
      </c>
      <c r="E21" s="10">
        <v>1.5</v>
      </c>
      <c r="F21" s="32">
        <f>SUM(E7*E21)</f>
        <v>48</v>
      </c>
      <c r="G21" s="11">
        <f>SUM(F21/D21)</f>
        <v>3.2</v>
      </c>
      <c r="H21" s="12">
        <f t="shared" ref="H21" si="0">ROUNDUP(G21,0)</f>
        <v>4</v>
      </c>
      <c r="I21" s="33">
        <f>IF(B21="x",H21,"")</f>
        <v>4</v>
      </c>
      <c r="J21" s="130">
        <f>IF(B21="x",D21*H21,"")</f>
        <v>60</v>
      </c>
    </row>
    <row r="22" spans="1:12" x14ac:dyDescent="0.25">
      <c r="A22" s="9"/>
      <c r="B22" s="9"/>
      <c r="C22" s="63"/>
      <c r="D22" s="10"/>
      <c r="E22" s="10"/>
      <c r="F22" s="10"/>
      <c r="G22" s="10"/>
      <c r="H22" s="10"/>
      <c r="I22" s="10"/>
      <c r="J22" s="10"/>
      <c r="K22" s="10"/>
      <c r="L22" s="10"/>
    </row>
    <row r="23" spans="1:12" x14ac:dyDescent="0.25">
      <c r="A23" s="9" t="s">
        <v>8</v>
      </c>
      <c r="B23" s="95" t="s">
        <v>7</v>
      </c>
      <c r="C23" s="63" t="s">
        <v>91</v>
      </c>
      <c r="D23" s="139">
        <v>1</v>
      </c>
      <c r="E23" s="10" t="s">
        <v>90</v>
      </c>
      <c r="F23" s="142">
        <f>IF(I21&lt;&gt;"",D23*G21,"")</f>
        <v>3.2</v>
      </c>
      <c r="G23" s="11">
        <f>SUM(F23/D23)</f>
        <v>3.2</v>
      </c>
      <c r="H23" s="140">
        <f t="shared" ref="H23" si="1">ROUNDUP(G23,0)</f>
        <v>4</v>
      </c>
      <c r="I23" s="141">
        <f>IF(B23="x",H23,"")</f>
        <v>4</v>
      </c>
      <c r="J23" s="10"/>
      <c r="K23" s="138"/>
      <c r="L23" s="10"/>
    </row>
    <row r="24" spans="1:12" x14ac:dyDescent="0.25">
      <c r="A24" s="9"/>
      <c r="B24" s="9"/>
      <c r="C24" s="63"/>
      <c r="D24" s="10"/>
      <c r="E24" s="10"/>
      <c r="F24" s="138"/>
      <c r="G24" s="10"/>
      <c r="H24" s="10"/>
      <c r="I24" s="10"/>
      <c r="J24" s="10"/>
      <c r="K24" s="138"/>
      <c r="L24" s="10"/>
    </row>
    <row r="25" spans="1:12" x14ac:dyDescent="0.25">
      <c r="A25" s="9">
        <v>213146</v>
      </c>
      <c r="B25" s="95" t="s">
        <v>7</v>
      </c>
      <c r="C25" s="63" t="s">
        <v>86</v>
      </c>
      <c r="D25" s="139">
        <v>1</v>
      </c>
      <c r="E25" s="10" t="s">
        <v>90</v>
      </c>
      <c r="F25" s="142">
        <f>IF(I21&lt;&gt;"",D25*G21,"")</f>
        <v>3.2</v>
      </c>
      <c r="G25" s="11">
        <f>SUM(F25/D25)</f>
        <v>3.2</v>
      </c>
      <c r="H25" s="140">
        <f t="shared" ref="H25" si="2">ROUNDUP(G25,0)</f>
        <v>4</v>
      </c>
      <c r="I25" s="141">
        <f>IF(B25="x",H25,"")</f>
        <v>4</v>
      </c>
      <c r="J25" s="10"/>
      <c r="K25" s="85"/>
      <c r="L25" s="66"/>
    </row>
    <row r="26" spans="1:12" x14ac:dyDescent="0.25">
      <c r="A26" s="9">
        <v>213145</v>
      </c>
      <c r="B26" s="95" t="s">
        <v>7</v>
      </c>
      <c r="C26" s="63" t="s">
        <v>87</v>
      </c>
      <c r="D26" s="139">
        <v>1</v>
      </c>
      <c r="E26" s="10" t="s">
        <v>90</v>
      </c>
      <c r="F26" s="142">
        <f>IF(I21&lt;&gt;"",D26*G21,"")</f>
        <v>3.2</v>
      </c>
      <c r="G26" s="11">
        <f t="shared" ref="G26:G29" si="3">SUM(F26/D26)</f>
        <v>3.2</v>
      </c>
      <c r="H26" s="140">
        <f t="shared" ref="H26:H29" si="4">ROUNDUP(G26,0)</f>
        <v>4</v>
      </c>
      <c r="I26" s="141">
        <f t="shared" ref="I26:I29" si="5">IF(B26="x",H26,"")</f>
        <v>4</v>
      </c>
      <c r="J26" s="10"/>
      <c r="K26" s="85"/>
      <c r="L26" s="66"/>
    </row>
    <row r="27" spans="1:12" x14ac:dyDescent="0.25">
      <c r="A27" s="9">
        <v>213147</v>
      </c>
      <c r="B27" s="95" t="s">
        <v>7</v>
      </c>
      <c r="C27" s="63" t="s">
        <v>88</v>
      </c>
      <c r="D27" s="139">
        <v>1</v>
      </c>
      <c r="E27" s="10" t="s">
        <v>90</v>
      </c>
      <c r="F27" s="142">
        <f>IF(I21&lt;&gt;"",D27*G21,"")</f>
        <v>3.2</v>
      </c>
      <c r="G27" s="11">
        <f t="shared" si="3"/>
        <v>3.2</v>
      </c>
      <c r="H27" s="140">
        <f t="shared" si="4"/>
        <v>4</v>
      </c>
      <c r="I27" s="141">
        <f t="shared" si="5"/>
        <v>4</v>
      </c>
      <c r="J27" s="10"/>
      <c r="K27" s="85"/>
      <c r="L27" s="66"/>
    </row>
    <row r="28" spans="1:12" x14ac:dyDescent="0.25">
      <c r="A28" s="9">
        <v>212109</v>
      </c>
      <c r="B28" s="95" t="s">
        <v>7</v>
      </c>
      <c r="C28" s="63" t="s">
        <v>89</v>
      </c>
      <c r="D28" s="139">
        <v>1</v>
      </c>
      <c r="E28" s="10" t="s">
        <v>90</v>
      </c>
      <c r="F28" s="142">
        <f>IF(I21&lt;&gt;"",D28*G21,"")</f>
        <v>3.2</v>
      </c>
      <c r="G28" s="11">
        <f t="shared" si="3"/>
        <v>3.2</v>
      </c>
      <c r="H28" s="140">
        <f t="shared" si="4"/>
        <v>4</v>
      </c>
      <c r="I28" s="141">
        <f t="shared" si="5"/>
        <v>4</v>
      </c>
      <c r="J28" s="10"/>
      <c r="K28" s="85"/>
      <c r="L28" s="66"/>
    </row>
    <row r="29" spans="1:12" x14ac:dyDescent="0.25">
      <c r="A29" s="9">
        <v>213148</v>
      </c>
      <c r="B29" s="95" t="s">
        <v>7</v>
      </c>
      <c r="C29" s="63" t="s">
        <v>52</v>
      </c>
      <c r="D29" s="139">
        <v>1</v>
      </c>
      <c r="E29" s="10" t="s">
        <v>90</v>
      </c>
      <c r="F29" s="142">
        <f>IF(I21&lt;&gt;"",D29*G21,"")</f>
        <v>3.2</v>
      </c>
      <c r="G29" s="11">
        <f t="shared" si="3"/>
        <v>3.2</v>
      </c>
      <c r="H29" s="140">
        <f t="shared" si="4"/>
        <v>4</v>
      </c>
      <c r="I29" s="141">
        <f t="shared" si="5"/>
        <v>4</v>
      </c>
      <c r="J29" s="10"/>
      <c r="K29" s="85"/>
      <c r="L29" s="66"/>
    </row>
    <row r="30" spans="1:12" x14ac:dyDescent="0.25">
      <c r="A30" s="9">
        <v>207961</v>
      </c>
      <c r="B30" s="95">
        <v>1</v>
      </c>
      <c r="C30" s="63" t="s">
        <v>32</v>
      </c>
      <c r="D30" s="10">
        <v>10</v>
      </c>
      <c r="E30" s="89"/>
      <c r="F30" s="89"/>
      <c r="G30" s="11"/>
      <c r="H30" s="19"/>
      <c r="I30" s="135">
        <f t="shared" ref="I30" si="6">SUM(B30)</f>
        <v>1</v>
      </c>
      <c r="J30" s="134">
        <f>D30*I30</f>
        <v>10</v>
      </c>
      <c r="K30" s="66">
        <v>34.74</v>
      </c>
      <c r="L30" s="66">
        <f>K30*I30</f>
        <v>34.74</v>
      </c>
    </row>
    <row r="31" spans="1:12" x14ac:dyDescent="0.25">
      <c r="A31" s="9"/>
      <c r="B31" s="64"/>
      <c r="C31" s="125" t="s">
        <v>33</v>
      </c>
      <c r="D31" s="64"/>
      <c r="E31" s="64"/>
      <c r="F31" s="64"/>
      <c r="G31" s="64"/>
      <c r="H31" s="64"/>
      <c r="I31" s="64"/>
      <c r="J31" s="64"/>
      <c r="K31" s="64"/>
      <c r="L31" s="66"/>
    </row>
    <row r="32" spans="1:12" ht="14.25" customHeight="1" x14ac:dyDescent="0.25">
      <c r="A32" s="9">
        <v>205784</v>
      </c>
      <c r="B32" s="95">
        <v>1</v>
      </c>
      <c r="C32" s="63" t="s">
        <v>53</v>
      </c>
      <c r="D32" s="18">
        <v>10.050000000000001</v>
      </c>
      <c r="E32" s="89"/>
      <c r="F32" s="89"/>
      <c r="G32" s="11"/>
      <c r="H32" s="19"/>
      <c r="I32" s="135">
        <f>SUM(B32)</f>
        <v>1</v>
      </c>
      <c r="J32" s="133">
        <f>D32*I32</f>
        <v>10.050000000000001</v>
      </c>
      <c r="K32" s="66">
        <v>34.74</v>
      </c>
      <c r="L32" s="66">
        <f>K32*I32</f>
        <v>34.74</v>
      </c>
    </row>
    <row r="33" spans="1:12" x14ac:dyDescent="0.25">
      <c r="A33" s="43"/>
      <c r="B33" s="60"/>
      <c r="C33" s="75"/>
      <c r="D33" s="76"/>
      <c r="E33" s="76"/>
      <c r="F33" s="77"/>
      <c r="G33" s="45"/>
      <c r="H33" s="78"/>
      <c r="I33" s="79"/>
      <c r="J33" s="76"/>
      <c r="K33" s="80"/>
      <c r="L33" s="80"/>
    </row>
    <row r="34" spans="1:12" customFormat="1" x14ac:dyDescent="0.25">
      <c r="A34" s="15"/>
      <c r="B34" s="58"/>
      <c r="C34" s="16"/>
      <c r="D34" s="16"/>
      <c r="E34" s="115"/>
      <c r="F34" s="82"/>
      <c r="G34" s="83"/>
      <c r="H34" s="82"/>
      <c r="I34" s="17"/>
      <c r="J34" s="84" t="str">
        <f>IF(B34="x",D34*H34,"")</f>
        <v/>
      </c>
      <c r="K34" s="85"/>
      <c r="L34" s="66"/>
    </row>
    <row r="35" spans="1:12" customFormat="1" x14ac:dyDescent="0.25">
      <c r="A35" s="9" t="s">
        <v>8</v>
      </c>
      <c r="B35" s="95" t="s">
        <v>7</v>
      </c>
      <c r="C35" s="63" t="s">
        <v>21</v>
      </c>
      <c r="D35" s="113">
        <v>5</v>
      </c>
      <c r="E35" s="114">
        <v>0.1</v>
      </c>
      <c r="F35" s="116">
        <f>SUM(E7*E35)</f>
        <v>3.2</v>
      </c>
      <c r="G35" s="11">
        <f>SUM(F35/D35)</f>
        <v>0.64</v>
      </c>
      <c r="H35" s="67">
        <f t="shared" ref="H35" si="7">ROUNDUP(G35,0)</f>
        <v>1</v>
      </c>
      <c r="I35" s="120">
        <f>IF(B35="x",H35,"")</f>
        <v>1</v>
      </c>
      <c r="J35" s="131">
        <f>IF(B35="x",D35*H35,"")</f>
        <v>5</v>
      </c>
      <c r="K35" s="66">
        <v>17.899999999999999</v>
      </c>
      <c r="L35" s="66">
        <f>IF(B35="x",J35*K35,IF(B35="","-"))</f>
        <v>89.5</v>
      </c>
    </row>
    <row r="36" spans="1:12" customFormat="1" x14ac:dyDescent="0.25">
      <c r="A36" s="9" t="s">
        <v>8</v>
      </c>
      <c r="B36" s="95" t="s">
        <v>7</v>
      </c>
      <c r="C36" s="63" t="s">
        <v>10</v>
      </c>
      <c r="D36" s="113">
        <v>5</v>
      </c>
      <c r="E36" s="114">
        <v>0.15</v>
      </c>
      <c r="F36" s="116">
        <f>SUM(E7*E36)</f>
        <v>4.8</v>
      </c>
      <c r="G36" s="11">
        <f>F36/D36</f>
        <v>0.96</v>
      </c>
      <c r="H36" s="67">
        <f>ROUNDUP(G36,0)</f>
        <v>1</v>
      </c>
      <c r="I36" s="120">
        <f>IF(B36="x",H36,"")</f>
        <v>1</v>
      </c>
      <c r="J36" s="117">
        <f>IF(B36="x",D36*H36,"")</f>
        <v>5</v>
      </c>
      <c r="K36" s="54">
        <v>17.899999999999999</v>
      </c>
      <c r="L36" s="104">
        <f>IF(B36="x",J36*K36,IF(B36="","-"))</f>
        <v>89.5</v>
      </c>
    </row>
    <row r="37" spans="1:12" customFormat="1" x14ac:dyDescent="0.25">
      <c r="A37" s="9"/>
      <c r="B37" s="52"/>
      <c r="C37" s="125" t="s">
        <v>50</v>
      </c>
      <c r="D37" s="62"/>
      <c r="E37" s="62"/>
      <c r="F37" s="14"/>
      <c r="G37" s="14"/>
      <c r="H37" s="14"/>
      <c r="I37" s="107"/>
      <c r="J37" s="107" t="str">
        <f>IF(B37="x",D37*H37,"")</f>
        <v/>
      </c>
      <c r="K37" s="53"/>
      <c r="L37" s="104"/>
    </row>
    <row r="38" spans="1:12" x14ac:dyDescent="0.25">
      <c r="A38" s="9"/>
      <c r="B38" s="52"/>
      <c r="C38" s="125" t="s">
        <v>31</v>
      </c>
      <c r="D38" s="62"/>
      <c r="E38" s="62"/>
      <c r="F38" s="14"/>
      <c r="G38" s="14"/>
      <c r="H38" s="14"/>
      <c r="I38" s="14"/>
      <c r="J38" s="13"/>
      <c r="K38" s="53"/>
      <c r="L38" s="104"/>
    </row>
    <row r="39" spans="1:12" x14ac:dyDescent="0.25">
      <c r="A39" s="9" t="s">
        <v>8</v>
      </c>
      <c r="B39" s="95"/>
      <c r="C39" s="63" t="s">
        <v>5</v>
      </c>
      <c r="D39" s="113">
        <v>5</v>
      </c>
      <c r="E39" s="114">
        <v>0.08</v>
      </c>
      <c r="F39" s="116">
        <f>SUM(E7*E39)</f>
        <v>2.56</v>
      </c>
      <c r="G39" s="11">
        <f>SUM(F39/D39)</f>
        <v>0.51200000000000001</v>
      </c>
      <c r="H39" s="68">
        <f>ROUNDUP(G39,0)</f>
        <v>1</v>
      </c>
      <c r="I39" s="112" t="str">
        <f>IF(B39="x",H39,"")</f>
        <v/>
      </c>
      <c r="J39" s="131" t="str">
        <f>IF(B39="x",D39*H39,"")</f>
        <v/>
      </c>
      <c r="K39" s="66">
        <v>87.73</v>
      </c>
      <c r="L39" s="66" t="str">
        <f>IF(B39="x",J39*K39,IF(B39="","-"))</f>
        <v>-</v>
      </c>
    </row>
    <row r="40" spans="1:12" x14ac:dyDescent="0.25">
      <c r="A40" s="64"/>
      <c r="B40" s="59"/>
      <c r="C40" s="125" t="s">
        <v>34</v>
      </c>
      <c r="D40" s="69"/>
      <c r="E40" s="69"/>
      <c r="F40" s="70"/>
      <c r="G40" s="71"/>
      <c r="H40" s="72"/>
      <c r="I40" s="73"/>
      <c r="J40" s="69"/>
      <c r="K40" s="74"/>
      <c r="L40" s="66"/>
    </row>
    <row r="41" spans="1:12" x14ac:dyDescent="0.25">
      <c r="A41" s="9" t="s">
        <v>93</v>
      </c>
      <c r="B41" s="95" t="s">
        <v>7</v>
      </c>
      <c r="C41" s="63" t="s">
        <v>94</v>
      </c>
      <c r="D41" s="10">
        <v>5</v>
      </c>
      <c r="E41" s="10">
        <v>0.15</v>
      </c>
      <c r="F41" s="34">
        <f>SUM(E7*E41)</f>
        <v>4.8</v>
      </c>
      <c r="G41" s="11">
        <f>SUM(F41/D41)</f>
        <v>0.96</v>
      </c>
      <c r="H41" s="143">
        <f>ROUNDUP(G41,0)</f>
        <v>1</v>
      </c>
      <c r="I41" s="144">
        <f t="shared" ref="I41" si="8">IF(B41="x",H41,"")</f>
        <v>1</v>
      </c>
      <c r="J41" s="132">
        <f>IF(B41="x",D41*H41,"")</f>
        <v>5</v>
      </c>
      <c r="K41" s="74"/>
      <c r="L41" s="66"/>
    </row>
    <row r="42" spans="1:12" x14ac:dyDescent="0.25">
      <c r="C42" s="125" t="s">
        <v>92</v>
      </c>
    </row>
    <row r="43" spans="1:12" x14ac:dyDescent="0.25">
      <c r="A43" s="9">
        <v>206932</v>
      </c>
      <c r="B43" s="95"/>
      <c r="C43" s="63" t="s">
        <v>23</v>
      </c>
      <c r="D43" s="113">
        <v>1</v>
      </c>
      <c r="E43" s="114">
        <v>0.08</v>
      </c>
      <c r="F43" s="116">
        <f>SUM(E7*E43)</f>
        <v>2.56</v>
      </c>
      <c r="G43" s="11">
        <f>SUM(F43/D43)</f>
        <v>2.56</v>
      </c>
      <c r="H43" s="101">
        <f t="shared" ref="H43:H44" si="9">ROUNDUP(G43,0)</f>
        <v>3</v>
      </c>
      <c r="I43" s="106" t="str">
        <f>IF(B43="x",H43,"")</f>
        <v/>
      </c>
      <c r="J43" s="131" t="str">
        <f>IF(B43="x",D43*H43,"")</f>
        <v/>
      </c>
      <c r="K43" s="66">
        <v>23.1</v>
      </c>
      <c r="L43" s="66" t="str">
        <f>IF(B43="x",J43*K43,IF(B43="","-"))</f>
        <v>-</v>
      </c>
    </row>
    <row r="44" spans="1:12" x14ac:dyDescent="0.25">
      <c r="A44" s="9">
        <v>207177</v>
      </c>
      <c r="B44" s="95"/>
      <c r="C44" s="63" t="s">
        <v>22</v>
      </c>
      <c r="D44" s="113">
        <v>1</v>
      </c>
      <c r="E44" s="114">
        <v>0.08</v>
      </c>
      <c r="F44" s="116">
        <f>SUM(E7*E44)</f>
        <v>2.56</v>
      </c>
      <c r="G44" s="11">
        <f>SUM(F44/D44)</f>
        <v>2.56</v>
      </c>
      <c r="H44" s="101">
        <f t="shared" si="9"/>
        <v>3</v>
      </c>
      <c r="I44" s="106" t="str">
        <f>IF(B44="x",H44,"")</f>
        <v/>
      </c>
      <c r="J44" s="131" t="str">
        <f>IF(B44="x",D44*H44,"")</f>
        <v/>
      </c>
      <c r="K44" s="66">
        <v>23</v>
      </c>
      <c r="L44" s="66" t="str">
        <f>IF(B44="x",J44*K44,IF(B44="","-"))</f>
        <v>-</v>
      </c>
    </row>
    <row r="45" spans="1:12" x14ac:dyDescent="0.25">
      <c r="A45" s="43"/>
      <c r="B45" s="60"/>
      <c r="C45" s="75"/>
      <c r="D45" s="76"/>
      <c r="E45" s="76"/>
      <c r="F45" s="77"/>
      <c r="G45" s="45"/>
      <c r="H45" s="78"/>
      <c r="I45" s="79"/>
      <c r="J45" s="76"/>
      <c r="K45" s="80"/>
      <c r="L45" s="80"/>
    </row>
    <row r="46" spans="1:12" x14ac:dyDescent="0.25">
      <c r="A46" s="15"/>
      <c r="B46" s="58"/>
      <c r="C46" s="16"/>
      <c r="D46" s="16"/>
      <c r="E46" s="81"/>
      <c r="F46" s="82"/>
      <c r="G46" s="83"/>
      <c r="H46" s="82"/>
      <c r="I46" s="17"/>
      <c r="J46" s="84" t="str">
        <f t="shared" ref="J46:J59" si="10">IF(B46="x",D46*H46,"")</f>
        <v/>
      </c>
      <c r="K46" s="85"/>
      <c r="L46" s="66"/>
    </row>
    <row r="47" spans="1:12" x14ac:dyDescent="0.25">
      <c r="A47" s="9">
        <v>203494</v>
      </c>
      <c r="B47" s="95" t="s">
        <v>7</v>
      </c>
      <c r="C47" s="63" t="s">
        <v>41</v>
      </c>
      <c r="D47" s="114">
        <v>0.75</v>
      </c>
      <c r="E47" s="114">
        <v>0.05</v>
      </c>
      <c r="F47" s="116">
        <f>SUM(E7*E47)</f>
        <v>1.6</v>
      </c>
      <c r="G47" s="11">
        <f>SUM(F47/D47)</f>
        <v>2.1333333333333333</v>
      </c>
      <c r="H47" s="86">
        <f>ROUNDUP(G47,0)</f>
        <v>3</v>
      </c>
      <c r="I47" s="136">
        <f t="shared" ref="I47:I59" si="11">IF(B47="x",H47,"")</f>
        <v>3</v>
      </c>
      <c r="J47" s="114">
        <f t="shared" si="10"/>
        <v>2.25</v>
      </c>
      <c r="K47" s="66">
        <v>114.57</v>
      </c>
      <c r="L47" s="66">
        <f>IF(B47="x",J47*K47,IF(B47="","-"))</f>
        <v>257.78249999999997</v>
      </c>
    </row>
    <row r="48" spans="1:12" x14ac:dyDescent="0.25">
      <c r="A48" s="9">
        <v>203492</v>
      </c>
      <c r="B48" s="95"/>
      <c r="C48" s="63" t="s">
        <v>37</v>
      </c>
      <c r="D48" s="114">
        <v>0.75</v>
      </c>
      <c r="E48" s="114">
        <v>0.05</v>
      </c>
      <c r="F48" s="116">
        <f t="shared" ref="F48:F59" si="12">SUM($E$7*E48)</f>
        <v>1.6</v>
      </c>
      <c r="G48" s="11">
        <f>SUM(F48/D48)</f>
        <v>2.1333333333333333</v>
      </c>
      <c r="H48" s="86">
        <f t="shared" ref="H48:H55" si="13">ROUNDUP(G48,0)</f>
        <v>3</v>
      </c>
      <c r="I48" s="136" t="str">
        <f t="shared" si="11"/>
        <v/>
      </c>
      <c r="J48" s="114" t="str">
        <f t="shared" si="10"/>
        <v/>
      </c>
      <c r="K48" s="66">
        <v>114.57</v>
      </c>
      <c r="L48" s="66" t="str">
        <f t="shared" ref="L48:L59" si="14">IF(B48="x",J48*K48,IF(B48="","0"))</f>
        <v>0</v>
      </c>
    </row>
    <row r="49" spans="1:12" x14ac:dyDescent="0.25">
      <c r="A49" s="9">
        <v>203497</v>
      </c>
      <c r="B49" s="95"/>
      <c r="C49" s="63" t="s">
        <v>38</v>
      </c>
      <c r="D49" s="114">
        <v>0.75</v>
      </c>
      <c r="E49" s="114">
        <v>0.05</v>
      </c>
      <c r="F49" s="116">
        <f t="shared" si="12"/>
        <v>1.6</v>
      </c>
      <c r="G49" s="11">
        <f>SUM(F49/D49)</f>
        <v>2.1333333333333333</v>
      </c>
      <c r="H49" s="86">
        <f t="shared" si="13"/>
        <v>3</v>
      </c>
      <c r="I49" s="136" t="str">
        <f t="shared" si="11"/>
        <v/>
      </c>
      <c r="J49" s="114" t="str">
        <f t="shared" si="10"/>
        <v/>
      </c>
      <c r="K49" s="66">
        <v>114.57</v>
      </c>
      <c r="L49" s="66" t="str">
        <f t="shared" si="14"/>
        <v>0</v>
      </c>
    </row>
    <row r="50" spans="1:12" x14ac:dyDescent="0.25">
      <c r="A50" s="9">
        <v>203436</v>
      </c>
      <c r="B50" s="95"/>
      <c r="C50" s="63" t="s">
        <v>45</v>
      </c>
      <c r="D50" s="114">
        <v>0.75</v>
      </c>
      <c r="E50" s="114">
        <v>0.05</v>
      </c>
      <c r="F50" s="116">
        <f t="shared" si="12"/>
        <v>1.6</v>
      </c>
      <c r="G50" s="11">
        <f>SUM(F50/D50)</f>
        <v>2.1333333333333333</v>
      </c>
      <c r="H50" s="86">
        <f t="shared" ref="H50:H51" si="15">ROUNDUP(G50,0)</f>
        <v>3</v>
      </c>
      <c r="I50" s="136" t="str">
        <f t="shared" si="11"/>
        <v/>
      </c>
      <c r="J50" s="114" t="str">
        <f t="shared" si="10"/>
        <v/>
      </c>
      <c r="K50" s="66">
        <v>114.57</v>
      </c>
      <c r="L50" s="66" t="str">
        <f t="shared" si="14"/>
        <v>0</v>
      </c>
    </row>
    <row r="51" spans="1:12" x14ac:dyDescent="0.25">
      <c r="A51" s="9">
        <v>207553</v>
      </c>
      <c r="B51" s="95"/>
      <c r="C51" s="63" t="s">
        <v>46</v>
      </c>
      <c r="D51" s="114">
        <v>0.75</v>
      </c>
      <c r="E51" s="114">
        <v>0.05</v>
      </c>
      <c r="F51" s="116">
        <f t="shared" si="12"/>
        <v>1.6</v>
      </c>
      <c r="G51" s="11">
        <v>0.66700000000000004</v>
      </c>
      <c r="H51" s="86">
        <f t="shared" si="15"/>
        <v>1</v>
      </c>
      <c r="I51" s="136" t="str">
        <f t="shared" si="11"/>
        <v/>
      </c>
      <c r="J51" s="114" t="str">
        <f t="shared" si="10"/>
        <v/>
      </c>
      <c r="K51" s="66">
        <v>114.57</v>
      </c>
      <c r="L51" s="66" t="str">
        <f t="shared" si="14"/>
        <v>0</v>
      </c>
    </row>
    <row r="52" spans="1:12" x14ac:dyDescent="0.25">
      <c r="A52" s="9">
        <v>203527</v>
      </c>
      <c r="B52" s="95"/>
      <c r="C52" s="63" t="s">
        <v>39</v>
      </c>
      <c r="D52" s="114">
        <v>0.75</v>
      </c>
      <c r="E52" s="114">
        <v>0.05</v>
      </c>
      <c r="F52" s="116">
        <f t="shared" si="12"/>
        <v>1.6</v>
      </c>
      <c r="G52" s="11">
        <f t="shared" ref="G52:G59" si="16">SUM(F52/D52)</f>
        <v>2.1333333333333333</v>
      </c>
      <c r="H52" s="86">
        <f t="shared" si="13"/>
        <v>3</v>
      </c>
      <c r="I52" s="136" t="str">
        <f t="shared" si="11"/>
        <v/>
      </c>
      <c r="J52" s="114" t="str">
        <f t="shared" si="10"/>
        <v/>
      </c>
      <c r="K52" s="66">
        <v>114.57</v>
      </c>
      <c r="L52" s="66" t="str">
        <f t="shared" si="14"/>
        <v>0</v>
      </c>
    </row>
    <row r="53" spans="1:12" x14ac:dyDescent="0.25">
      <c r="A53" s="9">
        <v>203495</v>
      </c>
      <c r="B53" s="95"/>
      <c r="C53" s="63" t="s">
        <v>42</v>
      </c>
      <c r="D53" s="114">
        <v>0.75</v>
      </c>
      <c r="E53" s="114">
        <v>0.05</v>
      </c>
      <c r="F53" s="116">
        <f t="shared" si="12"/>
        <v>1.6</v>
      </c>
      <c r="G53" s="11">
        <f t="shared" si="16"/>
        <v>2.1333333333333333</v>
      </c>
      <c r="H53" s="86">
        <f t="shared" si="13"/>
        <v>3</v>
      </c>
      <c r="I53" s="136" t="str">
        <f t="shared" si="11"/>
        <v/>
      </c>
      <c r="J53" s="114" t="str">
        <f t="shared" si="10"/>
        <v/>
      </c>
      <c r="K53" s="66">
        <v>114.57</v>
      </c>
      <c r="L53" s="66" t="str">
        <f t="shared" si="14"/>
        <v>0</v>
      </c>
    </row>
    <row r="54" spans="1:12" x14ac:dyDescent="0.25">
      <c r="A54" s="9">
        <v>203874</v>
      </c>
      <c r="B54" s="95"/>
      <c r="C54" s="63" t="s">
        <v>43</v>
      </c>
      <c r="D54" s="114">
        <v>0.75</v>
      </c>
      <c r="E54" s="114">
        <v>0.05</v>
      </c>
      <c r="F54" s="116">
        <f t="shared" si="12"/>
        <v>1.6</v>
      </c>
      <c r="G54" s="11">
        <f t="shared" si="16"/>
        <v>2.1333333333333333</v>
      </c>
      <c r="H54" s="86">
        <f t="shared" si="13"/>
        <v>3</v>
      </c>
      <c r="I54" s="136" t="str">
        <f t="shared" si="11"/>
        <v/>
      </c>
      <c r="J54" s="114" t="str">
        <f t="shared" si="10"/>
        <v/>
      </c>
      <c r="K54" s="66">
        <v>114.57</v>
      </c>
      <c r="L54" s="66" t="str">
        <f t="shared" si="14"/>
        <v>0</v>
      </c>
    </row>
    <row r="55" spans="1:12" x14ac:dyDescent="0.25">
      <c r="A55" s="9">
        <v>203610</v>
      </c>
      <c r="B55" s="95"/>
      <c r="C55" s="63" t="s">
        <v>44</v>
      </c>
      <c r="D55" s="114">
        <v>0.75</v>
      </c>
      <c r="E55" s="114">
        <v>0.05</v>
      </c>
      <c r="F55" s="116">
        <f t="shared" si="12"/>
        <v>1.6</v>
      </c>
      <c r="G55" s="11">
        <f t="shared" si="16"/>
        <v>2.1333333333333333</v>
      </c>
      <c r="H55" s="86">
        <f t="shared" si="13"/>
        <v>3</v>
      </c>
      <c r="I55" s="136" t="str">
        <f t="shared" si="11"/>
        <v/>
      </c>
      <c r="J55" s="114" t="str">
        <f t="shared" si="10"/>
        <v/>
      </c>
      <c r="K55" s="66">
        <v>114.57</v>
      </c>
      <c r="L55" s="66" t="str">
        <f t="shared" si="14"/>
        <v>0</v>
      </c>
    </row>
    <row r="56" spans="1:12" x14ac:dyDescent="0.25">
      <c r="A56" s="9">
        <v>204408</v>
      </c>
      <c r="B56" s="95"/>
      <c r="C56" s="63" t="s">
        <v>48</v>
      </c>
      <c r="D56" s="114">
        <v>0.75</v>
      </c>
      <c r="E56" s="114">
        <v>0.05</v>
      </c>
      <c r="F56" s="116">
        <f t="shared" si="12"/>
        <v>1.6</v>
      </c>
      <c r="G56" s="11">
        <f>SUM(F56/D56)</f>
        <v>2.1333333333333333</v>
      </c>
      <c r="H56" s="86">
        <f t="shared" ref="H56:H57" si="17">ROUNDUP(G56,0)</f>
        <v>3</v>
      </c>
      <c r="I56" s="136" t="str">
        <f t="shared" si="11"/>
        <v/>
      </c>
      <c r="J56" s="114" t="str">
        <f t="shared" si="10"/>
        <v/>
      </c>
      <c r="K56" s="66">
        <v>114.57</v>
      </c>
      <c r="L56" s="66" t="str">
        <f t="shared" si="14"/>
        <v>0</v>
      </c>
    </row>
    <row r="57" spans="1:12" x14ac:dyDescent="0.25">
      <c r="A57" s="9">
        <v>204404</v>
      </c>
      <c r="B57" s="95"/>
      <c r="C57" s="63" t="s">
        <v>49</v>
      </c>
      <c r="D57" s="114">
        <v>0.75</v>
      </c>
      <c r="E57" s="114">
        <v>0.05</v>
      </c>
      <c r="F57" s="116">
        <f t="shared" si="12"/>
        <v>1.6</v>
      </c>
      <c r="G57" s="11">
        <f t="shared" si="16"/>
        <v>2.1333333333333333</v>
      </c>
      <c r="H57" s="86">
        <f t="shared" si="17"/>
        <v>3</v>
      </c>
      <c r="I57" s="136" t="str">
        <f t="shared" si="11"/>
        <v/>
      </c>
      <c r="J57" s="114" t="str">
        <f t="shared" si="10"/>
        <v/>
      </c>
      <c r="K57" s="66">
        <v>114.57</v>
      </c>
      <c r="L57" s="66" t="str">
        <f t="shared" si="14"/>
        <v>0</v>
      </c>
    </row>
    <row r="58" spans="1:12" x14ac:dyDescent="0.25">
      <c r="A58" s="9">
        <v>204131</v>
      </c>
      <c r="B58" s="95"/>
      <c r="C58" s="63" t="s">
        <v>40</v>
      </c>
      <c r="D58" s="114">
        <v>0.75</v>
      </c>
      <c r="E58" s="114">
        <v>0.05</v>
      </c>
      <c r="F58" s="116">
        <f t="shared" si="12"/>
        <v>1.6</v>
      </c>
      <c r="G58" s="11">
        <f>SUM(F58/D58)</f>
        <v>2.1333333333333333</v>
      </c>
      <c r="H58" s="86">
        <f>ROUNDUP(G58,0)</f>
        <v>3</v>
      </c>
      <c r="I58" s="136" t="str">
        <f t="shared" si="11"/>
        <v/>
      </c>
      <c r="J58" s="114" t="str">
        <f t="shared" si="10"/>
        <v/>
      </c>
      <c r="K58" s="66">
        <v>114.57</v>
      </c>
      <c r="L58" s="66" t="str">
        <f t="shared" si="14"/>
        <v>0</v>
      </c>
    </row>
    <row r="59" spans="1:12" x14ac:dyDescent="0.25">
      <c r="A59" s="9">
        <v>207554</v>
      </c>
      <c r="B59" s="95"/>
      <c r="C59" s="63" t="s">
        <v>47</v>
      </c>
      <c r="D59" s="114">
        <v>0.75</v>
      </c>
      <c r="E59" s="114">
        <v>0.05</v>
      </c>
      <c r="F59" s="116">
        <f t="shared" si="12"/>
        <v>1.6</v>
      </c>
      <c r="G59" s="11">
        <f t="shared" si="16"/>
        <v>2.1333333333333333</v>
      </c>
      <c r="H59" s="86">
        <f>ROUNDUP(G59,0)</f>
        <v>3</v>
      </c>
      <c r="I59" s="136" t="str">
        <f t="shared" si="11"/>
        <v/>
      </c>
      <c r="J59" s="114" t="str">
        <f t="shared" si="10"/>
        <v/>
      </c>
      <c r="K59" s="66">
        <v>114.57</v>
      </c>
      <c r="L59" s="66" t="str">
        <f t="shared" si="14"/>
        <v>0</v>
      </c>
    </row>
    <row r="60" spans="1:12" x14ac:dyDescent="0.25">
      <c r="A60" s="15"/>
      <c r="B60" s="58" t="s">
        <v>7</v>
      </c>
      <c r="C60" s="125" t="s">
        <v>84</v>
      </c>
      <c r="D60" s="108"/>
      <c r="E60" s="108"/>
      <c r="F60" s="108"/>
      <c r="G60" s="88"/>
      <c r="H60" s="16"/>
      <c r="I60" s="109"/>
      <c r="J60" s="109"/>
      <c r="K60" s="16"/>
      <c r="L60" s="66"/>
    </row>
    <row r="61" spans="1:12" x14ac:dyDescent="0.25">
      <c r="A61" s="15"/>
      <c r="B61" s="58"/>
      <c r="C61" s="125"/>
      <c r="D61" s="108"/>
      <c r="E61" s="108"/>
      <c r="F61" s="108"/>
      <c r="G61" s="88"/>
      <c r="H61" s="16"/>
      <c r="I61" s="109"/>
      <c r="J61" s="109"/>
      <c r="K61" s="16"/>
      <c r="L61" s="66"/>
    </row>
    <row r="62" spans="1:12" x14ac:dyDescent="0.25">
      <c r="A62" s="15"/>
      <c r="B62" s="58"/>
      <c r="C62" s="129" t="s">
        <v>54</v>
      </c>
      <c r="D62" s="108"/>
      <c r="E62" s="108"/>
      <c r="F62" s="108"/>
      <c r="G62" s="88"/>
      <c r="H62" s="16"/>
      <c r="I62" s="109"/>
      <c r="J62" s="109"/>
      <c r="K62" s="16"/>
      <c r="L62" s="66"/>
    </row>
    <row r="63" spans="1:12" x14ac:dyDescent="0.25">
      <c r="A63" s="9">
        <v>210708</v>
      </c>
      <c r="B63" s="95"/>
      <c r="C63" s="63" t="s">
        <v>56</v>
      </c>
      <c r="D63" s="114">
        <v>0.5</v>
      </c>
      <c r="E63" s="114">
        <v>0.08</v>
      </c>
      <c r="F63" s="116">
        <f t="shared" ref="F63:F72" si="18">SUM($E$7*E63)</f>
        <v>2.56</v>
      </c>
      <c r="G63" s="11">
        <f>SUM(F63/D63)</f>
        <v>5.12</v>
      </c>
      <c r="H63" s="128">
        <f>ROUNDUP(G63,0)</f>
        <v>6</v>
      </c>
      <c r="I63" s="137" t="str">
        <f>IF(B63="x",H63,"")</f>
        <v/>
      </c>
      <c r="J63" s="113" t="str">
        <f t="shared" ref="J63:J67" si="19">IF(B63="x",D63*H63,"")</f>
        <v/>
      </c>
      <c r="K63" s="16"/>
      <c r="L63" s="66"/>
    </row>
    <row r="64" spans="1:12" x14ac:dyDescent="0.25">
      <c r="A64" s="9">
        <v>210773</v>
      </c>
      <c r="B64" s="95" t="s">
        <v>7</v>
      </c>
      <c r="C64" s="63" t="s">
        <v>55</v>
      </c>
      <c r="D64" s="114">
        <v>0.5</v>
      </c>
      <c r="E64" s="114">
        <v>0.08</v>
      </c>
      <c r="F64" s="116">
        <f t="shared" si="18"/>
        <v>2.56</v>
      </c>
      <c r="G64" s="11">
        <f>SUM(F64/D64)</f>
        <v>5.12</v>
      </c>
      <c r="H64" s="128">
        <f t="shared" ref="H64:H72" si="20">ROUNDUP(G64,0)</f>
        <v>6</v>
      </c>
      <c r="I64" s="137">
        <f t="shared" ref="I64:I72" si="21">IF(B64="x",H64,"")</f>
        <v>6</v>
      </c>
      <c r="J64" s="113">
        <f t="shared" si="19"/>
        <v>3</v>
      </c>
      <c r="K64" s="16"/>
      <c r="L64" s="66"/>
    </row>
    <row r="65" spans="1:12" x14ac:dyDescent="0.25">
      <c r="A65" s="9">
        <v>210774</v>
      </c>
      <c r="B65" s="95"/>
      <c r="C65" s="63" t="s">
        <v>58</v>
      </c>
      <c r="D65" s="114">
        <v>0.5</v>
      </c>
      <c r="E65" s="114">
        <v>0.08</v>
      </c>
      <c r="F65" s="116">
        <f t="shared" si="18"/>
        <v>2.56</v>
      </c>
      <c r="G65" s="11">
        <f>SUM(F65/D65)</f>
        <v>5.12</v>
      </c>
      <c r="H65" s="128">
        <f t="shared" si="20"/>
        <v>6</v>
      </c>
      <c r="I65" s="137" t="str">
        <f t="shared" si="21"/>
        <v/>
      </c>
      <c r="J65" s="113" t="str">
        <f t="shared" si="19"/>
        <v/>
      </c>
      <c r="K65" s="16"/>
      <c r="L65" s="66"/>
    </row>
    <row r="66" spans="1:12" x14ac:dyDescent="0.25">
      <c r="A66" s="9">
        <v>210775</v>
      </c>
      <c r="B66" s="95"/>
      <c r="C66" s="63" t="s">
        <v>57</v>
      </c>
      <c r="D66" s="114">
        <v>0.5</v>
      </c>
      <c r="E66" s="114">
        <v>0.08</v>
      </c>
      <c r="F66" s="116">
        <f t="shared" si="18"/>
        <v>2.56</v>
      </c>
      <c r="G66" s="11">
        <f>SUM(F66/D66)</f>
        <v>5.12</v>
      </c>
      <c r="H66" s="128">
        <f t="shared" si="20"/>
        <v>6</v>
      </c>
      <c r="I66" s="137" t="str">
        <f t="shared" si="21"/>
        <v/>
      </c>
      <c r="J66" s="113" t="str">
        <f t="shared" si="19"/>
        <v/>
      </c>
      <c r="K66" s="16"/>
      <c r="L66" s="66"/>
    </row>
    <row r="67" spans="1:12" x14ac:dyDescent="0.25">
      <c r="A67" s="9">
        <v>210768</v>
      </c>
      <c r="B67" s="95"/>
      <c r="C67" s="63" t="s">
        <v>59</v>
      </c>
      <c r="D67" s="114">
        <v>0.5</v>
      </c>
      <c r="E67" s="114">
        <v>0.08</v>
      </c>
      <c r="F67" s="116">
        <f t="shared" si="18"/>
        <v>2.56</v>
      </c>
      <c r="G67" s="11">
        <f>SUM(F67/D67)</f>
        <v>5.12</v>
      </c>
      <c r="H67" s="128">
        <f t="shared" si="20"/>
        <v>6</v>
      </c>
      <c r="I67" s="137" t="str">
        <f t="shared" si="21"/>
        <v/>
      </c>
      <c r="J67" s="113" t="str">
        <f t="shared" si="19"/>
        <v/>
      </c>
      <c r="K67" s="85"/>
      <c r="L67" s="66"/>
    </row>
    <row r="68" spans="1:12" x14ac:dyDescent="0.25">
      <c r="A68" s="9">
        <v>210770</v>
      </c>
      <c r="B68" s="95"/>
      <c r="C68" s="63" t="s">
        <v>60</v>
      </c>
      <c r="D68" s="114">
        <v>0.5</v>
      </c>
      <c r="E68" s="114">
        <v>0.08</v>
      </c>
      <c r="F68" s="116">
        <f t="shared" si="18"/>
        <v>2.56</v>
      </c>
      <c r="G68" s="11">
        <f t="shared" ref="G68:G72" si="22">SUM(F68/D68)</f>
        <v>5.12</v>
      </c>
      <c r="H68" s="128">
        <f t="shared" si="20"/>
        <v>6</v>
      </c>
      <c r="I68" s="137" t="str">
        <f t="shared" si="21"/>
        <v/>
      </c>
      <c r="J68" s="113" t="str">
        <f t="shared" ref="J68:J72" si="23">IF(B68="x",D68*H68,"")</f>
        <v/>
      </c>
      <c r="K68" s="65">
        <v>110.16</v>
      </c>
      <c r="L68" s="66" t="str">
        <f t="shared" ref="L68:L72" si="24">IF(B68="x",J68*K68,IF(B68="","0"))</f>
        <v>0</v>
      </c>
    </row>
    <row r="69" spans="1:12" x14ac:dyDescent="0.25">
      <c r="A69" s="9">
        <v>210771</v>
      </c>
      <c r="B69" s="95"/>
      <c r="C69" s="63" t="s">
        <v>61</v>
      </c>
      <c r="D69" s="114">
        <v>0.5</v>
      </c>
      <c r="E69" s="114">
        <v>0.08</v>
      </c>
      <c r="F69" s="116">
        <f t="shared" si="18"/>
        <v>2.56</v>
      </c>
      <c r="G69" s="11">
        <f t="shared" si="22"/>
        <v>5.12</v>
      </c>
      <c r="H69" s="128">
        <f t="shared" si="20"/>
        <v>6</v>
      </c>
      <c r="I69" s="137" t="str">
        <f t="shared" si="21"/>
        <v/>
      </c>
      <c r="J69" s="113" t="str">
        <f t="shared" si="23"/>
        <v/>
      </c>
      <c r="K69" s="65">
        <v>110.16</v>
      </c>
      <c r="L69" s="66" t="str">
        <f t="shared" si="24"/>
        <v>0</v>
      </c>
    </row>
    <row r="70" spans="1:12" x14ac:dyDescent="0.25">
      <c r="A70" s="9">
        <v>210776</v>
      </c>
      <c r="B70" s="95"/>
      <c r="C70" s="63" t="s">
        <v>62</v>
      </c>
      <c r="D70" s="114">
        <v>0.5</v>
      </c>
      <c r="E70" s="114">
        <v>0.08</v>
      </c>
      <c r="F70" s="116">
        <f t="shared" si="18"/>
        <v>2.56</v>
      </c>
      <c r="G70" s="11">
        <f t="shared" si="22"/>
        <v>5.12</v>
      </c>
      <c r="H70" s="128">
        <f t="shared" si="20"/>
        <v>6</v>
      </c>
      <c r="I70" s="137" t="str">
        <f t="shared" si="21"/>
        <v/>
      </c>
      <c r="J70" s="113" t="str">
        <f t="shared" si="23"/>
        <v/>
      </c>
      <c r="K70" s="65">
        <v>110.16</v>
      </c>
      <c r="L70" s="66" t="str">
        <f t="shared" si="24"/>
        <v>0</v>
      </c>
    </row>
    <row r="71" spans="1:12" x14ac:dyDescent="0.25">
      <c r="A71" s="9">
        <v>210769</v>
      </c>
      <c r="B71" s="95"/>
      <c r="C71" s="63" t="s">
        <v>63</v>
      </c>
      <c r="D71" s="114">
        <v>0.5</v>
      </c>
      <c r="E71" s="114">
        <v>0.08</v>
      </c>
      <c r="F71" s="116">
        <f t="shared" si="18"/>
        <v>2.56</v>
      </c>
      <c r="G71" s="11">
        <f t="shared" si="22"/>
        <v>5.12</v>
      </c>
      <c r="H71" s="128">
        <f t="shared" si="20"/>
        <v>6</v>
      </c>
      <c r="I71" s="137" t="str">
        <f t="shared" si="21"/>
        <v/>
      </c>
      <c r="J71" s="113" t="str">
        <f t="shared" si="23"/>
        <v/>
      </c>
      <c r="K71" s="65">
        <v>110.16</v>
      </c>
      <c r="L71" s="66" t="str">
        <f t="shared" si="24"/>
        <v>0</v>
      </c>
    </row>
    <row r="72" spans="1:12" x14ac:dyDescent="0.25">
      <c r="A72" s="9">
        <v>210777</v>
      </c>
      <c r="B72" s="95"/>
      <c r="C72" s="63" t="s">
        <v>64</v>
      </c>
      <c r="D72" s="114">
        <v>0.5</v>
      </c>
      <c r="E72" s="114">
        <v>0.08</v>
      </c>
      <c r="F72" s="116">
        <f t="shared" si="18"/>
        <v>2.56</v>
      </c>
      <c r="G72" s="11">
        <f t="shared" si="22"/>
        <v>5.12</v>
      </c>
      <c r="H72" s="128">
        <f t="shared" si="20"/>
        <v>6</v>
      </c>
      <c r="I72" s="137" t="str">
        <f t="shared" si="21"/>
        <v/>
      </c>
      <c r="J72" s="113" t="str">
        <f t="shared" si="23"/>
        <v/>
      </c>
      <c r="K72" s="65">
        <v>110.16</v>
      </c>
      <c r="L72" s="66" t="str">
        <f t="shared" si="24"/>
        <v>0</v>
      </c>
    </row>
    <row r="73" spans="1:12" x14ac:dyDescent="0.25">
      <c r="A73"/>
      <c r="B73"/>
      <c r="C73" s="125" t="s">
        <v>83</v>
      </c>
      <c r="D73" s="87"/>
      <c r="E73" s="88"/>
      <c r="F73" s="17"/>
      <c r="G73" s="17"/>
      <c r="H73" s="16"/>
      <c r="I73" s="16"/>
      <c r="J73" s="109"/>
      <c r="K73" s="102"/>
      <c r="L73" s="103"/>
    </row>
    <row r="74" spans="1:12" x14ac:dyDescent="0.25">
      <c r="A74"/>
      <c r="B74"/>
      <c r="C74" s="125"/>
      <c r="D74" s="87"/>
      <c r="E74" s="88"/>
      <c r="F74" s="17"/>
      <c r="G74" s="17"/>
      <c r="H74" s="16"/>
      <c r="I74" s="16"/>
      <c r="J74" s="109"/>
      <c r="K74" s="102"/>
      <c r="L74" s="103"/>
    </row>
    <row r="75" spans="1:12" x14ac:dyDescent="0.25">
      <c r="A75" s="15"/>
      <c r="B75" s="58"/>
      <c r="C75" s="129" t="s">
        <v>65</v>
      </c>
      <c r="D75" s="108"/>
      <c r="E75" s="108"/>
      <c r="F75" s="108"/>
      <c r="G75" s="88"/>
      <c r="H75" s="16"/>
      <c r="I75" s="109"/>
      <c r="J75" s="109"/>
      <c r="K75" s="66">
        <v>34.74</v>
      </c>
      <c r="L75" s="66" t="e">
        <f>K75*#REF!</f>
        <v>#REF!</v>
      </c>
    </row>
    <row r="76" spans="1:12" x14ac:dyDescent="0.25">
      <c r="A76" s="9">
        <v>210778</v>
      </c>
      <c r="B76" s="95"/>
      <c r="C76" s="63" t="s">
        <v>66</v>
      </c>
      <c r="D76" s="114">
        <v>0.5</v>
      </c>
      <c r="E76" s="114">
        <v>0.08</v>
      </c>
      <c r="F76" s="116">
        <f t="shared" ref="F76:F91" si="25">SUM($E$7*E76)</f>
        <v>2.56</v>
      </c>
      <c r="G76" s="11">
        <f>SUM(F76/D76)</f>
        <v>5.12</v>
      </c>
      <c r="H76" s="128">
        <f>ROUNDUP(G76,0)</f>
        <v>6</v>
      </c>
      <c r="I76" s="137" t="str">
        <f>IF(B76="x",H76,"")</f>
        <v/>
      </c>
      <c r="J76" s="113" t="str">
        <f t="shared" ref="J76:J85" si="26">IF(B76="x",D76*H76,"")</f>
        <v/>
      </c>
      <c r="K76" s="64"/>
      <c r="L76" s="66"/>
    </row>
    <row r="77" spans="1:12" x14ac:dyDescent="0.25">
      <c r="A77" s="9">
        <v>210779</v>
      </c>
      <c r="B77" s="95"/>
      <c r="C77" s="63" t="s">
        <v>67</v>
      </c>
      <c r="D77" s="114">
        <v>0.5</v>
      </c>
      <c r="E77" s="114">
        <v>0.08</v>
      </c>
      <c r="F77" s="116">
        <f t="shared" si="25"/>
        <v>2.56</v>
      </c>
      <c r="G77" s="11">
        <f t="shared" ref="G77:G85" si="27">SUM(F77/D77)</f>
        <v>5.12</v>
      </c>
      <c r="H77" s="128">
        <f t="shared" ref="H77:H91" si="28">ROUNDUP(G77,0)</f>
        <v>6</v>
      </c>
      <c r="I77" s="137" t="str">
        <f t="shared" ref="I77:I91" si="29">IF(B77="x",H77,"")</f>
        <v/>
      </c>
      <c r="J77" s="113" t="str">
        <f t="shared" si="26"/>
        <v/>
      </c>
      <c r="K77" s="66">
        <v>41.27</v>
      </c>
      <c r="L77" s="66">
        <f>K77*I94</f>
        <v>0</v>
      </c>
    </row>
    <row r="78" spans="1:12" x14ac:dyDescent="0.25">
      <c r="A78" s="9">
        <v>210780</v>
      </c>
      <c r="B78" s="95"/>
      <c r="C78" s="63" t="s">
        <v>68</v>
      </c>
      <c r="D78" s="114">
        <v>0.5</v>
      </c>
      <c r="E78" s="114">
        <v>0.08</v>
      </c>
      <c r="F78" s="116">
        <f t="shared" si="25"/>
        <v>2.56</v>
      </c>
      <c r="G78" s="11">
        <f t="shared" si="27"/>
        <v>5.12</v>
      </c>
      <c r="H78" s="128">
        <f t="shared" si="28"/>
        <v>6</v>
      </c>
      <c r="I78" s="137" t="str">
        <f t="shared" si="29"/>
        <v/>
      </c>
      <c r="J78" s="113" t="str">
        <f t="shared" si="26"/>
        <v/>
      </c>
      <c r="K78" s="66">
        <v>41.27</v>
      </c>
      <c r="L78" s="66">
        <f>K78*I95</f>
        <v>123.81</v>
      </c>
    </row>
    <row r="79" spans="1:12" x14ac:dyDescent="0.25">
      <c r="A79" s="9">
        <v>210781</v>
      </c>
      <c r="B79" s="95"/>
      <c r="C79" s="63" t="s">
        <v>69</v>
      </c>
      <c r="D79" s="114">
        <v>0.5</v>
      </c>
      <c r="E79" s="114">
        <v>0.08</v>
      </c>
      <c r="F79" s="116">
        <f t="shared" si="25"/>
        <v>2.56</v>
      </c>
      <c r="G79" s="11">
        <f t="shared" si="27"/>
        <v>5.12</v>
      </c>
      <c r="H79" s="128">
        <f t="shared" si="28"/>
        <v>6</v>
      </c>
      <c r="I79" s="137" t="str">
        <f t="shared" si="29"/>
        <v/>
      </c>
      <c r="J79" s="113" t="str">
        <f t="shared" si="26"/>
        <v/>
      </c>
      <c r="K79" s="66">
        <v>41.27</v>
      </c>
      <c r="L79" s="66">
        <f>K79*I96</f>
        <v>0</v>
      </c>
    </row>
    <row r="80" spans="1:12" x14ac:dyDescent="0.25">
      <c r="A80" s="9">
        <v>210782</v>
      </c>
      <c r="B80" s="95"/>
      <c r="C80" s="63" t="s">
        <v>70</v>
      </c>
      <c r="D80" s="114">
        <v>0.5</v>
      </c>
      <c r="E80" s="114">
        <v>0.08</v>
      </c>
      <c r="F80" s="116">
        <f t="shared" si="25"/>
        <v>2.56</v>
      </c>
      <c r="G80" s="11">
        <f t="shared" si="27"/>
        <v>5.12</v>
      </c>
      <c r="H80" s="128">
        <f t="shared" si="28"/>
        <v>6</v>
      </c>
      <c r="I80" s="137" t="str">
        <f t="shared" si="29"/>
        <v/>
      </c>
      <c r="J80" s="113" t="str">
        <f t="shared" si="26"/>
        <v/>
      </c>
      <c r="K80" s="66">
        <v>41.27</v>
      </c>
      <c r="L80" s="66">
        <f>K80*I97</f>
        <v>0</v>
      </c>
    </row>
    <row r="81" spans="1:12" x14ac:dyDescent="0.25">
      <c r="A81" s="9">
        <v>210783</v>
      </c>
      <c r="B81" s="95"/>
      <c r="C81" s="63" t="s">
        <v>71</v>
      </c>
      <c r="D81" s="114">
        <v>0.5</v>
      </c>
      <c r="E81" s="114">
        <v>0.08</v>
      </c>
      <c r="F81" s="116">
        <f t="shared" si="25"/>
        <v>2.56</v>
      </c>
      <c r="G81" s="11">
        <f t="shared" si="27"/>
        <v>5.12</v>
      </c>
      <c r="H81" s="128">
        <f t="shared" si="28"/>
        <v>6</v>
      </c>
      <c r="I81" s="137" t="str">
        <f t="shared" si="29"/>
        <v/>
      </c>
      <c r="J81" s="113" t="str">
        <f t="shared" si="26"/>
        <v/>
      </c>
      <c r="K81" s="66">
        <v>41.27</v>
      </c>
      <c r="L81" s="66">
        <f>K81*I98</f>
        <v>0</v>
      </c>
    </row>
    <row r="82" spans="1:12" x14ac:dyDescent="0.25">
      <c r="A82" s="9">
        <v>210784</v>
      </c>
      <c r="B82" s="95"/>
      <c r="C82" s="63" t="s">
        <v>72</v>
      </c>
      <c r="D82" s="114">
        <v>0.5</v>
      </c>
      <c r="E82" s="114">
        <v>0.08</v>
      </c>
      <c r="F82" s="116">
        <f t="shared" si="25"/>
        <v>2.56</v>
      </c>
      <c r="G82" s="11">
        <f t="shared" si="27"/>
        <v>5.12</v>
      </c>
      <c r="H82" s="128">
        <f t="shared" si="28"/>
        <v>6</v>
      </c>
      <c r="I82" s="137" t="str">
        <f t="shared" si="29"/>
        <v/>
      </c>
      <c r="J82" s="113" t="str">
        <f t="shared" si="26"/>
        <v/>
      </c>
      <c r="K82" s="90"/>
      <c r="L82" s="90"/>
    </row>
    <row r="83" spans="1:12" x14ac:dyDescent="0.25">
      <c r="A83" s="9">
        <v>210705</v>
      </c>
      <c r="B83" s="95"/>
      <c r="C83" s="63" t="s">
        <v>73</v>
      </c>
      <c r="D83" s="114">
        <v>0.5</v>
      </c>
      <c r="E83" s="114">
        <v>0.08</v>
      </c>
      <c r="F83" s="116">
        <f t="shared" si="25"/>
        <v>2.56</v>
      </c>
      <c r="G83" s="11">
        <f t="shared" si="27"/>
        <v>5.12</v>
      </c>
      <c r="H83" s="128">
        <f t="shared" si="28"/>
        <v>6</v>
      </c>
      <c r="I83" s="137" t="str">
        <f t="shared" si="29"/>
        <v/>
      </c>
      <c r="J83" s="113" t="str">
        <f t="shared" si="26"/>
        <v/>
      </c>
      <c r="K83" s="91"/>
      <c r="L83" s="91"/>
    </row>
    <row r="84" spans="1:12" ht="15.75" thickBot="1" x14ac:dyDescent="0.3">
      <c r="A84" s="9">
        <v>210785</v>
      </c>
      <c r="B84" s="95"/>
      <c r="C84" s="63" t="s">
        <v>74</v>
      </c>
      <c r="D84" s="114">
        <v>0.5</v>
      </c>
      <c r="E84" s="114">
        <v>0.08</v>
      </c>
      <c r="F84" s="116">
        <f t="shared" si="25"/>
        <v>2.56</v>
      </c>
      <c r="G84" s="11">
        <f t="shared" si="27"/>
        <v>5.12</v>
      </c>
      <c r="H84" s="128">
        <f t="shared" si="28"/>
        <v>6</v>
      </c>
      <c r="I84" s="137" t="str">
        <f t="shared" si="29"/>
        <v/>
      </c>
      <c r="J84" s="113" t="str">
        <f t="shared" si="26"/>
        <v/>
      </c>
      <c r="K84" s="92" t="s">
        <v>14</v>
      </c>
      <c r="L84" s="93" t="e">
        <f>SUM(L13:L81)</f>
        <v>#REF!</v>
      </c>
    </row>
    <row r="85" spans="1:12" ht="15.75" thickTop="1" x14ac:dyDescent="0.25">
      <c r="A85" s="9">
        <v>210786</v>
      </c>
      <c r="B85" s="95"/>
      <c r="C85" s="63" t="s">
        <v>75</v>
      </c>
      <c r="D85" s="114">
        <v>0.5</v>
      </c>
      <c r="E85" s="114">
        <v>0.08</v>
      </c>
      <c r="F85" s="116">
        <f t="shared" si="25"/>
        <v>2.56</v>
      </c>
      <c r="G85" s="11">
        <f t="shared" si="27"/>
        <v>5.12</v>
      </c>
      <c r="H85" s="128">
        <f t="shared" si="28"/>
        <v>6</v>
      </c>
      <c r="I85" s="137" t="str">
        <f>IF(B85="x",H85,"")</f>
        <v/>
      </c>
      <c r="J85" s="113" t="str">
        <f t="shared" si="26"/>
        <v/>
      </c>
      <c r="K85" s="94"/>
      <c r="L85" s="94"/>
    </row>
    <row r="86" spans="1:12" x14ac:dyDescent="0.25">
      <c r="A86" s="9">
        <v>210787</v>
      </c>
      <c r="B86" s="95"/>
      <c r="C86" s="63" t="s">
        <v>76</v>
      </c>
      <c r="D86" s="114">
        <v>0.5</v>
      </c>
      <c r="E86" s="114">
        <v>0.08</v>
      </c>
      <c r="F86" s="116">
        <f t="shared" si="25"/>
        <v>2.56</v>
      </c>
      <c r="G86" s="11">
        <f t="shared" ref="G86:G91" si="30">SUM(F86/D86)</f>
        <v>5.12</v>
      </c>
      <c r="H86" s="128">
        <f t="shared" si="28"/>
        <v>6</v>
      </c>
      <c r="I86" s="137" t="str">
        <f t="shared" si="29"/>
        <v/>
      </c>
      <c r="J86" s="113" t="str">
        <f t="shared" ref="J86:J91" si="31">IF(B86="x",D86*H86,"")</f>
        <v/>
      </c>
      <c r="K86" s="94"/>
      <c r="L86" s="94"/>
    </row>
    <row r="87" spans="1:12" x14ac:dyDescent="0.25">
      <c r="A87" s="9">
        <v>210788</v>
      </c>
      <c r="B87" s="95"/>
      <c r="C87" s="63" t="s">
        <v>77</v>
      </c>
      <c r="D87" s="114">
        <v>0.5</v>
      </c>
      <c r="E87" s="114">
        <v>0.08</v>
      </c>
      <c r="F87" s="116">
        <f t="shared" si="25"/>
        <v>2.56</v>
      </c>
      <c r="G87" s="11">
        <f t="shared" si="30"/>
        <v>5.12</v>
      </c>
      <c r="H87" s="128">
        <f t="shared" si="28"/>
        <v>6</v>
      </c>
      <c r="I87" s="137" t="str">
        <f t="shared" si="29"/>
        <v/>
      </c>
      <c r="J87" s="113" t="str">
        <f t="shared" si="31"/>
        <v/>
      </c>
      <c r="K87" s="94"/>
      <c r="L87" s="94"/>
    </row>
    <row r="88" spans="1:12" x14ac:dyDescent="0.25">
      <c r="A88" s="9">
        <v>210789</v>
      </c>
      <c r="B88" s="95"/>
      <c r="C88" s="63" t="s">
        <v>78</v>
      </c>
      <c r="D88" s="114">
        <v>0.5</v>
      </c>
      <c r="E88" s="114">
        <v>0.08</v>
      </c>
      <c r="F88" s="116">
        <f t="shared" si="25"/>
        <v>2.56</v>
      </c>
      <c r="G88" s="11">
        <f t="shared" si="30"/>
        <v>5.12</v>
      </c>
      <c r="H88" s="128">
        <f t="shared" si="28"/>
        <v>6</v>
      </c>
      <c r="I88" s="137" t="str">
        <f>IF(B88="x",H88,"")</f>
        <v/>
      </c>
      <c r="J88" s="113" t="str">
        <f t="shared" si="31"/>
        <v/>
      </c>
      <c r="K88" s="94"/>
      <c r="L88" s="94"/>
    </row>
    <row r="89" spans="1:12" x14ac:dyDescent="0.25">
      <c r="A89" s="9">
        <v>210790</v>
      </c>
      <c r="B89" s="95"/>
      <c r="C89" s="63" t="s">
        <v>79</v>
      </c>
      <c r="D89" s="114">
        <v>0.5</v>
      </c>
      <c r="E89" s="114">
        <v>0.08</v>
      </c>
      <c r="F89" s="116">
        <f t="shared" si="25"/>
        <v>2.56</v>
      </c>
      <c r="G89" s="11">
        <f t="shared" si="30"/>
        <v>5.12</v>
      </c>
      <c r="H89" s="128">
        <f t="shared" si="28"/>
        <v>6</v>
      </c>
      <c r="I89" s="137" t="str">
        <f t="shared" si="29"/>
        <v/>
      </c>
      <c r="J89" s="113" t="str">
        <f t="shared" si="31"/>
        <v/>
      </c>
      <c r="K89" s="94"/>
      <c r="L89" s="94"/>
    </row>
    <row r="90" spans="1:12" x14ac:dyDescent="0.25">
      <c r="A90" s="9">
        <v>210791</v>
      </c>
      <c r="B90" s="95"/>
      <c r="C90" s="63" t="s">
        <v>80</v>
      </c>
      <c r="D90" s="114">
        <v>0.5</v>
      </c>
      <c r="E90" s="114">
        <v>0.08</v>
      </c>
      <c r="F90" s="116">
        <f t="shared" si="25"/>
        <v>2.56</v>
      </c>
      <c r="G90" s="11">
        <f t="shared" si="30"/>
        <v>5.12</v>
      </c>
      <c r="H90" s="128">
        <f t="shared" si="28"/>
        <v>6</v>
      </c>
      <c r="I90" s="137" t="str">
        <f t="shared" si="29"/>
        <v/>
      </c>
      <c r="J90" s="113" t="str">
        <f t="shared" si="31"/>
        <v/>
      </c>
      <c r="K90" s="94"/>
      <c r="L90" s="94"/>
    </row>
    <row r="91" spans="1:12" x14ac:dyDescent="0.25">
      <c r="A91" s="9">
        <v>210792</v>
      </c>
      <c r="B91" s="95"/>
      <c r="C91" s="63" t="s">
        <v>81</v>
      </c>
      <c r="D91" s="114">
        <v>0.5</v>
      </c>
      <c r="E91" s="114">
        <v>0.08</v>
      </c>
      <c r="F91" s="116">
        <f t="shared" si="25"/>
        <v>2.56</v>
      </c>
      <c r="G91" s="11">
        <f t="shared" si="30"/>
        <v>5.12</v>
      </c>
      <c r="H91" s="128">
        <f t="shared" si="28"/>
        <v>6</v>
      </c>
      <c r="I91" s="137" t="str">
        <f t="shared" si="29"/>
        <v/>
      </c>
      <c r="J91" s="113" t="str">
        <f t="shared" si="31"/>
        <v/>
      </c>
      <c r="K91" s="94"/>
      <c r="L91" s="94"/>
    </row>
    <row r="92" spans="1:12" x14ac:dyDescent="0.25">
      <c r="A92"/>
      <c r="B92"/>
      <c r="C92" s="125" t="s">
        <v>83</v>
      </c>
      <c r="D92" s="87"/>
      <c r="E92" s="88"/>
      <c r="F92" s="17"/>
      <c r="G92" s="17"/>
      <c r="H92" s="16"/>
      <c r="I92" s="16"/>
      <c r="J92" s="16"/>
      <c r="K92" s="16"/>
      <c r="L92" s="16"/>
    </row>
    <row r="93" spans="1:12" x14ac:dyDescent="0.25">
      <c r="A93"/>
      <c r="B93"/>
      <c r="C93" s="125"/>
      <c r="D93" s="87"/>
      <c r="E93" s="88"/>
      <c r="F93" s="17"/>
      <c r="G93" s="17"/>
      <c r="H93" s="16"/>
      <c r="I93" s="16"/>
      <c r="J93" s="16"/>
      <c r="K93" s="16"/>
      <c r="L93" s="16"/>
    </row>
    <row r="94" spans="1:12" x14ac:dyDescent="0.25">
      <c r="A94" s="9">
        <v>203536</v>
      </c>
      <c r="B94" s="95"/>
      <c r="C94" s="63" t="s">
        <v>16</v>
      </c>
      <c r="D94" s="18">
        <v>10.050000000000001</v>
      </c>
      <c r="E94" s="40"/>
      <c r="F94" s="40"/>
      <c r="G94" s="11"/>
      <c r="H94" s="19"/>
      <c r="I94" s="135">
        <f t="shared" ref="I94:I98" si="32">SUM(B94)</f>
        <v>0</v>
      </c>
      <c r="J94" s="133">
        <f t="shared" ref="J94:J98" si="33">D94*I94</f>
        <v>0</v>
      </c>
      <c r="K94" s="7"/>
      <c r="L94" s="7"/>
    </row>
    <row r="95" spans="1:12" x14ac:dyDescent="0.25">
      <c r="A95" s="9">
        <v>203540</v>
      </c>
      <c r="B95" s="95">
        <v>3</v>
      </c>
      <c r="C95" s="63" t="s">
        <v>17</v>
      </c>
      <c r="D95" s="18">
        <v>10.050000000000001</v>
      </c>
      <c r="E95" s="89"/>
      <c r="F95" s="89"/>
      <c r="G95" s="89"/>
      <c r="H95" s="19"/>
      <c r="I95" s="135">
        <f t="shared" si="32"/>
        <v>3</v>
      </c>
      <c r="J95" s="133">
        <f t="shared" si="33"/>
        <v>30.150000000000002</v>
      </c>
      <c r="K95" s="7"/>
      <c r="L95" s="7"/>
    </row>
    <row r="96" spans="1:12" x14ac:dyDescent="0.25">
      <c r="A96" s="9">
        <v>203537</v>
      </c>
      <c r="B96" s="95"/>
      <c r="C96" s="63" t="s">
        <v>18</v>
      </c>
      <c r="D96" s="18">
        <v>10.050000000000001</v>
      </c>
      <c r="E96" s="89"/>
      <c r="F96" s="89"/>
      <c r="G96" s="11"/>
      <c r="H96" s="19"/>
      <c r="I96" s="135">
        <f t="shared" si="32"/>
        <v>0</v>
      </c>
      <c r="J96" s="133">
        <f t="shared" si="33"/>
        <v>0</v>
      </c>
      <c r="K96" s="7"/>
      <c r="L96" s="7"/>
    </row>
    <row r="97" spans="1:12" x14ac:dyDescent="0.25">
      <c r="A97" s="9">
        <v>203538</v>
      </c>
      <c r="B97" s="95"/>
      <c r="C97" s="63" t="s">
        <v>19</v>
      </c>
      <c r="D97" s="18">
        <v>10.050000000000001</v>
      </c>
      <c r="E97" s="89"/>
      <c r="F97" s="89"/>
      <c r="G97" s="11"/>
      <c r="H97" s="19"/>
      <c r="I97" s="135">
        <f t="shared" si="32"/>
        <v>0</v>
      </c>
      <c r="J97" s="133">
        <f t="shared" si="33"/>
        <v>0</v>
      </c>
      <c r="K97" s="7"/>
      <c r="L97" s="7"/>
    </row>
    <row r="98" spans="1:12" x14ac:dyDescent="0.25">
      <c r="A98" s="9">
        <v>203539</v>
      </c>
      <c r="B98" s="95"/>
      <c r="C98" s="63" t="s">
        <v>20</v>
      </c>
      <c r="D98" s="18">
        <v>10.050000000000001</v>
      </c>
      <c r="E98" s="89"/>
      <c r="F98" s="89"/>
      <c r="G98" s="11"/>
      <c r="H98" s="19"/>
      <c r="I98" s="135">
        <f t="shared" si="32"/>
        <v>0</v>
      </c>
      <c r="J98" s="133">
        <f t="shared" si="33"/>
        <v>0</v>
      </c>
      <c r="K98" s="7"/>
      <c r="L98" s="7"/>
    </row>
    <row r="99" spans="1:12" x14ac:dyDescent="0.25">
      <c r="A99" s="43"/>
      <c r="B99" s="57"/>
      <c r="C99" s="44"/>
      <c r="D99" s="50"/>
      <c r="E99" s="51"/>
      <c r="F99" s="51"/>
      <c r="G99" s="45"/>
      <c r="H99" s="51"/>
      <c r="I99" s="44"/>
      <c r="J99" s="44"/>
      <c r="K99" s="7"/>
      <c r="L99" s="7"/>
    </row>
    <row r="100" spans="1:12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7"/>
      <c r="L100" s="7"/>
    </row>
    <row r="101" spans="1:12" ht="15.75" x14ac:dyDescent="0.25">
      <c r="A101" s="15"/>
      <c r="B101" s="36"/>
      <c r="C101" s="99" t="s">
        <v>25</v>
      </c>
      <c r="D101" s="37"/>
      <c r="E101" s="37"/>
      <c r="F101" s="16"/>
      <c r="G101" s="17"/>
      <c r="H101" s="17"/>
      <c r="I101" s="55" t="s">
        <v>12</v>
      </c>
      <c r="J101" s="46">
        <f>SUM(J76:J91,J63:J72,J47:J59,J43:J44,J41:J41,J39,J35:J36,J21,J17:J18,J13,J11)</f>
        <v>90.25</v>
      </c>
      <c r="K101" s="7"/>
      <c r="L101" s="7"/>
    </row>
    <row r="102" spans="1:12" ht="15.75" x14ac:dyDescent="0.25">
      <c r="A102" s="6"/>
      <c r="B102" s="22"/>
      <c r="C102" s="100" t="s">
        <v>26</v>
      </c>
      <c r="D102" s="25"/>
      <c r="E102" s="25"/>
      <c r="F102" s="7"/>
      <c r="G102" s="8"/>
      <c r="H102" s="8"/>
      <c r="I102" s="26"/>
      <c r="J102" s="94"/>
    </row>
    <row r="103" spans="1:12" x14ac:dyDescent="0.25">
      <c r="A103" s="6"/>
      <c r="B103" s="22"/>
      <c r="C103" s="7"/>
      <c r="D103" s="25"/>
      <c r="E103" s="25"/>
      <c r="F103" s="7"/>
      <c r="G103" s="8"/>
      <c r="H103" s="8"/>
      <c r="I103" s="26"/>
      <c r="J103" s="7"/>
    </row>
    <row r="105" spans="1:12" x14ac:dyDescent="0.25">
      <c r="A105" s="6"/>
      <c r="B105" s="22"/>
      <c r="C105" s="7"/>
      <c r="D105" s="25"/>
      <c r="E105" s="25"/>
      <c r="F105" s="7"/>
      <c r="G105" s="8"/>
      <c r="H105" s="8"/>
      <c r="I105" s="26"/>
      <c r="J105" s="7"/>
    </row>
    <row r="106" spans="1:12" x14ac:dyDescent="0.25">
      <c r="A106" s="6"/>
      <c r="B106" s="22"/>
      <c r="C106" s="7"/>
      <c r="D106" s="25"/>
      <c r="E106" s="25"/>
      <c r="F106" s="7"/>
      <c r="G106" s="8"/>
      <c r="H106" s="8"/>
      <c r="I106" s="26"/>
      <c r="J106" s="7"/>
    </row>
    <row r="107" spans="1:12" x14ac:dyDescent="0.25">
      <c r="A107" s="6"/>
      <c r="B107" s="22"/>
      <c r="C107" s="7"/>
      <c r="D107" s="25"/>
      <c r="E107" s="25" t="s">
        <v>6</v>
      </c>
      <c r="F107" s="7"/>
      <c r="G107" s="8"/>
      <c r="H107" s="8"/>
      <c r="I107" s="26"/>
      <c r="J107" s="7"/>
    </row>
    <row r="108" spans="1:12" x14ac:dyDescent="0.25">
      <c r="A108" s="6"/>
      <c r="B108" s="22"/>
      <c r="C108" s="7"/>
      <c r="D108" s="25"/>
      <c r="E108" s="25"/>
      <c r="F108" s="7"/>
      <c r="G108" s="8"/>
      <c r="H108" s="8"/>
      <c r="I108" s="26"/>
      <c r="J108" s="7"/>
    </row>
    <row r="109" spans="1:12" x14ac:dyDescent="0.25">
      <c r="A109" s="6"/>
      <c r="B109" s="22"/>
      <c r="C109" s="7"/>
      <c r="D109" s="25"/>
      <c r="E109" s="25"/>
      <c r="F109" s="7"/>
      <c r="G109" s="8"/>
      <c r="H109" s="8"/>
      <c r="I109" s="26"/>
      <c r="J109" s="7"/>
    </row>
    <row r="110" spans="1:12" x14ac:dyDescent="0.25">
      <c r="A110" s="6"/>
      <c r="B110" s="22"/>
      <c r="C110" s="7"/>
      <c r="D110" s="25"/>
      <c r="E110" s="25"/>
      <c r="F110" s="7"/>
      <c r="G110" s="8"/>
      <c r="H110" s="8"/>
      <c r="I110" s="26"/>
      <c r="J110" s="7"/>
    </row>
    <row r="111" spans="1:12" x14ac:dyDescent="0.25">
      <c r="A111" s="6"/>
      <c r="B111" s="22"/>
      <c r="C111" s="7"/>
      <c r="D111" s="25"/>
      <c r="E111" s="25"/>
      <c r="F111" s="7"/>
      <c r="G111" s="8"/>
      <c r="H111" s="8"/>
      <c r="I111" s="26"/>
      <c r="J111" s="7"/>
    </row>
    <row r="112" spans="1:12" x14ac:dyDescent="0.25">
      <c r="A112" s="6"/>
      <c r="B112" s="22"/>
      <c r="C112" s="7"/>
      <c r="D112" s="25"/>
      <c r="E112" s="8"/>
      <c r="F112" s="8"/>
      <c r="G112" s="8"/>
      <c r="H112" s="8"/>
      <c r="I112" s="7"/>
      <c r="J112" s="7"/>
    </row>
  </sheetData>
  <sheetProtection algorithmName="SHA-512" hashValue="Z7yUWR6MCh/WkO0SvWbiWxke32eNSsIaHRzS4zqmPEGQAUwXbAMWW90If9jpZB9mgq8RqlHcUdH1dUw0NenKBg==" saltValue="R5XUsqv3UL8rW35jz7sH5g==" spinCount="100000" sheet="1" selectLockedCells="1"/>
  <protectedRanges>
    <protectedRange sqref="E7 I7 C102 B43:B44 B17:B18 B47:B59 B35:B39 B63:B72 B76:B98 B21 B25:B30 B32 B23" name="Eingabefelder"/>
    <protectedRange sqref="B13:B14" name="Eingabefelder_2"/>
  </protectedRanges>
  <mergeCells count="2">
    <mergeCell ref="A1:C3"/>
    <mergeCell ref="I7:K7"/>
  </mergeCells>
  <printOptions horizontalCentered="1" verticalCentered="1"/>
  <pageMargins left="0.23622047244094491" right="0.4400735294117647" top="0.19685039370078741" bottom="0.59055118110236227" header="0.31496062992125984" footer="0.31496062992125984"/>
  <pageSetup paperSize="9" scale="50" orientation="portrait" r:id="rId1"/>
  <headerFooter>
    <oddFooter>&amp;L&amp;"Source Sans Pro,Standard"&amp;8                                    Irrtümer und Änderungen vorbehalten!&amp;C&amp;"Source Sans Pro,Standard"&amp;8Version 10-2025&amp;R&amp;"Source Sans Pro,Standard"&amp;8Diese Kalkulation dient als Berechnungstool und nicht als Angebot!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doppo Ambiente Wand</vt:lpstr>
      <vt:lpstr>'doppo Ambiente Wand'!Druckbereich</vt:lpstr>
    </vt:vector>
  </TitlesOfParts>
  <Company>Fankhauser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Sarah Anderlan</cp:lastModifiedBy>
  <cp:lastPrinted>2024-11-06T10:32:32Z</cp:lastPrinted>
  <dcterms:created xsi:type="dcterms:W3CDTF">2013-03-21T09:30:11Z</dcterms:created>
  <dcterms:modified xsi:type="dcterms:W3CDTF">2025-10-23T09:36:42Z</dcterms:modified>
</cp:coreProperties>
</file>